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zamecnik\Desktop\Tarif a SPP od 1.4.2024\pro jednání ZLK\tarif a spp od 0104 verze 2703_uprava ceníku_slevy\"/>
    </mc:Choice>
  </mc:AlternateContent>
  <xr:revisionPtr revIDLastSave="0" documentId="13_ncr:1_{D9A3593D-191C-4F25-869B-39960BE688E6}" xr6:coauthVersionLast="47" xr6:coauthVersionMax="47" xr10:uidLastSave="{00000000-0000-0000-0000-000000000000}"/>
  <bookViews>
    <workbookView xWindow="-38520" yWindow="-120" windowWidth="38640" windowHeight="21120" tabRatio="806" xr2:uid="{00000000-000D-0000-FFFF-FFFF00000000}"/>
  </bookViews>
  <sheets>
    <sheet name="Ceník km IDZK" sheetId="5" r:id="rId1"/>
    <sheet name="Dlouhodobé časové jízdné" sheetId="9" r:id="rId2"/>
    <sheet name="Městské jízdné" sheetId="16" r:id="rId3"/>
  </sheets>
  <definedNames>
    <definedName name="_xlnm.Print_Titles" localSheetId="0">'Ceník km IDZK'!$5:$6</definedName>
    <definedName name="_xlnm.Print_Area" localSheetId="0">'Ceník km IDZK'!$A$1:$N$58</definedName>
    <definedName name="_xlnm.Print_Area" localSheetId="1">'Dlouhodobé časové jízdné'!$A$1:$T$54</definedName>
    <definedName name="_xlnm.Print_Area" localSheetId="2">'Městské jízdné'!$A$1:$G$18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6" l="1"/>
  <c r="E7" i="16"/>
  <c r="E8" i="16"/>
  <c r="J6" i="5"/>
  <c r="K6" i="5"/>
  <c r="J7" i="5"/>
  <c r="K7" i="5"/>
  <c r="K5" i="5"/>
  <c r="J5" i="5"/>
  <c r="D15" i="16"/>
  <c r="D14" i="16"/>
  <c r="D13" i="16"/>
  <c r="D7" i="16"/>
  <c r="D8" i="16"/>
  <c r="D6" i="16"/>
  <c r="R25" i="9" l="1"/>
  <c r="M25" i="9"/>
  <c r="G25" i="9"/>
  <c r="D25" i="9"/>
  <c r="F25" i="9" s="1"/>
  <c r="E25" i="9" l="1"/>
  <c r="L25" i="9"/>
  <c r="Q25" i="9"/>
  <c r="K28" i="9" l="1"/>
  <c r="K27" i="9"/>
  <c r="K26" i="9"/>
  <c r="K24" i="9"/>
  <c r="K23" i="9"/>
  <c r="K22" i="9"/>
  <c r="K21" i="9"/>
  <c r="K20" i="9"/>
  <c r="K19" i="9"/>
  <c r="K18" i="9"/>
  <c r="K17" i="9"/>
  <c r="K16" i="9"/>
  <c r="K15" i="9"/>
  <c r="I28" i="9"/>
  <c r="I27" i="9"/>
  <c r="I26" i="9"/>
  <c r="I24" i="9"/>
  <c r="I23" i="9"/>
  <c r="I22" i="9"/>
  <c r="I21" i="9"/>
  <c r="I20" i="9"/>
  <c r="I19" i="9"/>
  <c r="I18" i="9"/>
  <c r="I17" i="9"/>
  <c r="I16" i="9"/>
  <c r="I15" i="9"/>
  <c r="F6" i="9"/>
  <c r="F10" i="9"/>
  <c r="F9" i="9"/>
  <c r="F8" i="9"/>
  <c r="H30" i="9" l="1"/>
  <c r="R29" i="9"/>
  <c r="M29" i="9"/>
  <c r="G29" i="9"/>
  <c r="D29" i="9"/>
  <c r="R28" i="9"/>
  <c r="M28" i="9"/>
  <c r="G28" i="9"/>
  <c r="D28" i="9"/>
  <c r="R27" i="9"/>
  <c r="M27" i="9"/>
  <c r="G27" i="9"/>
  <c r="Q27" i="9" s="1"/>
  <c r="D27" i="9"/>
  <c r="R26" i="9"/>
  <c r="M26" i="9"/>
  <c r="G26" i="9"/>
  <c r="D26" i="9"/>
  <c r="R24" i="9"/>
  <c r="M24" i="9"/>
  <c r="G24" i="9"/>
  <c r="Q24" i="9" s="1"/>
  <c r="D24" i="9"/>
  <c r="R23" i="9"/>
  <c r="M23" i="9"/>
  <c r="G23" i="9"/>
  <c r="D23" i="9"/>
  <c r="R22" i="9"/>
  <c r="M22" i="9"/>
  <c r="G22" i="9"/>
  <c r="Q22" i="9" s="1"/>
  <c r="D22" i="9"/>
  <c r="R21" i="9"/>
  <c r="M21" i="9"/>
  <c r="G21" i="9"/>
  <c r="D21" i="9"/>
  <c r="R20" i="9"/>
  <c r="M20" i="9"/>
  <c r="G20" i="9"/>
  <c r="D20" i="9"/>
  <c r="R19" i="9"/>
  <c r="M19" i="9"/>
  <c r="G19" i="9"/>
  <c r="Q19" i="9" s="1"/>
  <c r="D19" i="9"/>
  <c r="R18" i="9"/>
  <c r="M18" i="9"/>
  <c r="G18" i="9"/>
  <c r="Q18" i="9" s="1"/>
  <c r="D18" i="9"/>
  <c r="R17" i="9"/>
  <c r="M17" i="9"/>
  <c r="G17" i="9"/>
  <c r="D17" i="9"/>
  <c r="R16" i="9"/>
  <c r="M16" i="9"/>
  <c r="G16" i="9"/>
  <c r="Q16" i="9" s="1"/>
  <c r="D16" i="9"/>
  <c r="R15" i="9"/>
  <c r="M15" i="9"/>
  <c r="G15" i="9"/>
  <c r="L15" i="9" s="1"/>
  <c r="D15" i="9"/>
  <c r="S18" i="9" l="1"/>
  <c r="T18" i="9"/>
  <c r="E21" i="9"/>
  <c r="F21" i="9"/>
  <c r="S26" i="9"/>
  <c r="T26" i="9"/>
  <c r="P22" i="9"/>
  <c r="N22" i="9"/>
  <c r="T16" i="9"/>
  <c r="S16" i="9"/>
  <c r="E19" i="9"/>
  <c r="F19" i="9"/>
  <c r="P21" i="9"/>
  <c r="N21" i="9"/>
  <c r="T24" i="9"/>
  <c r="S24" i="9"/>
  <c r="F27" i="9"/>
  <c r="E27" i="9"/>
  <c r="P15" i="9"/>
  <c r="N15" i="9"/>
  <c r="P23" i="9"/>
  <c r="N23" i="9"/>
  <c r="T17" i="9"/>
  <c r="S17" i="9"/>
  <c r="F20" i="9"/>
  <c r="E20" i="9"/>
  <c r="F28" i="9"/>
  <c r="E28" i="9"/>
  <c r="T15" i="9"/>
  <c r="S15" i="9"/>
  <c r="F18" i="9"/>
  <c r="E18" i="9"/>
  <c r="P20" i="9"/>
  <c r="N20" i="9"/>
  <c r="T23" i="9"/>
  <c r="S23" i="9"/>
  <c r="F26" i="9"/>
  <c r="E26" i="9"/>
  <c r="P28" i="9"/>
  <c r="N28" i="9"/>
  <c r="T21" i="9"/>
  <c r="S21" i="9"/>
  <c r="F24" i="9"/>
  <c r="E24" i="9"/>
  <c r="P26" i="9"/>
  <c r="N26" i="9"/>
  <c r="E29" i="9"/>
  <c r="F29" i="9"/>
  <c r="P19" i="9"/>
  <c r="N19" i="9"/>
  <c r="S22" i="9"/>
  <c r="T22" i="9"/>
  <c r="P27" i="9"/>
  <c r="N27" i="9"/>
  <c r="P18" i="9"/>
  <c r="N18" i="9"/>
  <c r="F15" i="9"/>
  <c r="E15" i="9"/>
  <c r="T20" i="9"/>
  <c r="S20" i="9"/>
  <c r="E23" i="9"/>
  <c r="F23" i="9"/>
  <c r="T28" i="9"/>
  <c r="S28" i="9"/>
  <c r="E17" i="9"/>
  <c r="F17" i="9"/>
  <c r="F16" i="9"/>
  <c r="E16" i="9"/>
  <c r="P17" i="9"/>
  <c r="N17" i="9"/>
  <c r="P16" i="9"/>
  <c r="N16" i="9"/>
  <c r="T19" i="9"/>
  <c r="S19" i="9"/>
  <c r="F22" i="9"/>
  <c r="E22" i="9"/>
  <c r="P24" i="9"/>
  <c r="N24" i="9"/>
  <c r="T27" i="9"/>
  <c r="S27" i="9"/>
  <c r="R30" i="9"/>
  <c r="I30" i="9"/>
  <c r="K30" i="9"/>
  <c r="L22" i="9"/>
  <c r="L18" i="9"/>
  <c r="Q20" i="9"/>
  <c r="Q21" i="9"/>
  <c r="Q29" i="9"/>
  <c r="Q17" i="9"/>
  <c r="L17" i="9"/>
  <c r="L19" i="9"/>
  <c r="M30" i="9"/>
  <c r="L27" i="9"/>
  <c r="Q26" i="9"/>
  <c r="L26" i="9"/>
  <c r="L16" i="9"/>
  <c r="L24" i="9"/>
  <c r="Q15" i="9"/>
  <c r="L21" i="9"/>
  <c r="Q23" i="9"/>
  <c r="L29" i="9"/>
  <c r="Q28" i="9"/>
  <c r="L23" i="9"/>
  <c r="L20" i="9"/>
  <c r="L28" i="9"/>
  <c r="D30" i="9"/>
  <c r="G30" i="9"/>
  <c r="F30" i="9" l="1"/>
  <c r="E30" i="9"/>
  <c r="S30" i="9"/>
  <c r="T30" i="9"/>
  <c r="P30" i="9"/>
  <c r="N30" i="9"/>
  <c r="L30" i="9"/>
  <c r="Q3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Sukač</author>
  </authors>
  <commentList>
    <comment ref="K5" authorId="0" shapeId="0" xr:uid="{3CE99302-FAED-45B3-8344-3D4264710E5D}">
      <text>
        <r>
          <rPr>
            <b/>
            <sz val="9"/>
            <color indexed="81"/>
            <rFont val="Tahoma"/>
            <family val="2"/>
            <charset val="238"/>
          </rPr>
          <t>Martin Sukač:</t>
        </r>
        <r>
          <rPr>
            <sz val="9"/>
            <color indexed="81"/>
            <rFont val="Tahoma"/>
            <family val="2"/>
            <charset val="238"/>
          </rPr>
          <t xml:space="preserve">
Opraveno zaokrouhlení směrem dolů, ve prospěch cestujícího.</t>
        </r>
      </text>
    </comment>
  </commentList>
</comments>
</file>

<file path=xl/sharedStrings.xml><?xml version="1.0" encoding="utf-8"?>
<sst xmlns="http://schemas.openxmlformats.org/spreadsheetml/2006/main" count="296" uniqueCount="138">
  <si>
    <t>dospělý 15+</t>
  </si>
  <si>
    <t>-</t>
  </si>
  <si>
    <t>osoba 65+</t>
  </si>
  <si>
    <t>Zdarma</t>
  </si>
  <si>
    <t>přenosný</t>
  </si>
  <si>
    <t>Osoba 65+</t>
  </si>
  <si>
    <t>75 %</t>
  </si>
  <si>
    <t>50 %</t>
  </si>
  <si>
    <t>Sleva z jízdného</t>
  </si>
  <si>
    <t>Obyčejné</t>
  </si>
  <si>
    <t>Zlevněné 50 %</t>
  </si>
  <si>
    <t>Zlevněné 75 %</t>
  </si>
  <si>
    <t>Základní sazba při platbě v hotovosti</t>
  </si>
  <si>
    <t>Základní sazba při platbě BČK ZETKA nebo ODISKa</t>
  </si>
  <si>
    <t>Sazba na 1 km</t>
  </si>
  <si>
    <t>Vzdálenost
(km)</t>
  </si>
  <si>
    <t>IDZK</t>
  </si>
  <si>
    <t>dítě 6 - 15</t>
  </si>
  <si>
    <t>student 15 - 26</t>
  </si>
  <si>
    <t>Dlouhodobé časové jízdné</t>
  </si>
  <si>
    <t>Obyčejné přenosné</t>
  </si>
  <si>
    <t>Obyčejné nezlevněné</t>
  </si>
  <si>
    <t>Dítě od 6 do 15 let</t>
  </si>
  <si>
    <t>Žák a student od 15 do 26 let</t>
  </si>
  <si>
    <t>Občan 65+</t>
  </si>
  <si>
    <t>ZTP/ZTP-P</t>
  </si>
  <si>
    <t>Tarifní oblast</t>
  </si>
  <si>
    <t>Typ zóny</t>
  </si>
  <si>
    <t>REGION</t>
  </si>
  <si>
    <t>každá regionální zóna</t>
  </si>
  <si>
    <t>*</t>
  </si>
  <si>
    <t>Město Valašské Meziříčí</t>
  </si>
  <si>
    <t>valašskomeziříčská zóna 240</t>
  </si>
  <si>
    <t>Město Rožnov pod Radhoštěm</t>
  </si>
  <si>
    <t>rožnovská zóna 245</t>
  </si>
  <si>
    <t>Město Zlín</t>
  </si>
  <si>
    <t>zlínská zóna 400</t>
  </si>
  <si>
    <t>Města Slušovice-Vizovice</t>
  </si>
  <si>
    <t>slušovicko-vizovická zóna 404</t>
  </si>
  <si>
    <t>Město Zlín-Malenovice</t>
  </si>
  <si>
    <t>malenovická zóna 405</t>
  </si>
  <si>
    <t>Město Otrokovice</t>
  </si>
  <si>
    <t>otrokovická zóna 410</t>
  </si>
  <si>
    <t>Město Napajedla</t>
  </si>
  <si>
    <t>napajedelská zóna 415</t>
  </si>
  <si>
    <t>Město Kroměříž</t>
  </si>
  <si>
    <t>kroměřížská zóna 420</t>
  </si>
  <si>
    <t>Město Holešov</t>
  </si>
  <si>
    <t>holešovská zóna 430</t>
  </si>
  <si>
    <t>Město Vsetín</t>
  </si>
  <si>
    <t>vsetínská zóna 460</t>
  </si>
  <si>
    <t>Město Slavičín</t>
  </si>
  <si>
    <t>slavičínská zóna 480</t>
  </si>
  <si>
    <t>Město Uherský Brod</t>
  </si>
  <si>
    <t>uherskobrodská zóna 490</t>
  </si>
  <si>
    <t>Město Luhačovice</t>
  </si>
  <si>
    <t>luhačovická zóna 495</t>
  </si>
  <si>
    <t>Město Uherské Hradiště</t>
  </si>
  <si>
    <t>uherskohradišťská zóna 500</t>
  </si>
  <si>
    <t>ODIS</t>
  </si>
  <si>
    <t>Invalidní důchodce</t>
  </si>
  <si>
    <t>Důchodce invalidní</t>
  </si>
  <si>
    <t>7 dní 
 Zetka</t>
  </si>
  <si>
    <t>30 dní Zetka</t>
  </si>
  <si>
    <t>7 dní
 Zetka</t>
  </si>
  <si>
    <t>Důchodce</t>
  </si>
  <si>
    <t>30 dní Eshop</t>
  </si>
  <si>
    <t>30 dní zařízení</t>
  </si>
  <si>
    <t>180 dní Eshop</t>
  </si>
  <si>
    <t>180 dní zařízení</t>
  </si>
  <si>
    <t>365 dní Eshop</t>
  </si>
  <si>
    <t>365 dní zařízení</t>
  </si>
  <si>
    <t>90 dní Eshop</t>
  </si>
  <si>
    <t>90 dní zařízení</t>
  </si>
  <si>
    <t xml:space="preserve"> 90 dní Eshop</t>
  </si>
  <si>
    <t>5 měsíců Eshop</t>
  </si>
  <si>
    <t>5 měsíců zařízení</t>
  </si>
  <si>
    <t xml:space="preserve"> 30 dní Eshop</t>
  </si>
  <si>
    <t>12 měsíců /365 dní Eshop</t>
  </si>
  <si>
    <t>12 měsíců   /365 dní zařízení</t>
  </si>
  <si>
    <t>novojičínská zóna (70)</t>
  </si>
  <si>
    <t>Invalidita III. stupně</t>
  </si>
  <si>
    <t>1) přesahuje-li jakákoliv kombinace tarifních zón počet 10 tarifních zón, jedná se již o síťovou jízdenku</t>
  </si>
  <si>
    <t>365 dní</t>
  </si>
  <si>
    <t>ZTP (ZTP/P)</t>
  </si>
  <si>
    <t>Kyvadlové jízdné</t>
  </si>
  <si>
    <t>nad 80 km</t>
  </si>
  <si>
    <t>24hodinové jízdné pro síť tarifních zón IDZK</t>
  </si>
  <si>
    <t>Druh jízdenky</t>
  </si>
  <si>
    <t>Přestupní čas</t>
  </si>
  <si>
    <t>papírová</t>
  </si>
  <si>
    <t>Jednotlivé jízdné</t>
  </si>
  <si>
    <t>Senioři 70+ let s platným profilem na personalizované kartě Zetka *</t>
  </si>
  <si>
    <t>ZTP*</t>
  </si>
  <si>
    <t>Zetka/ODISka</t>
  </si>
  <si>
    <t>BPK</t>
  </si>
  <si>
    <t>7 dní</t>
  </si>
  <si>
    <t>30 dní</t>
  </si>
  <si>
    <t>90 dní</t>
  </si>
  <si>
    <t>180 dní</t>
  </si>
  <si>
    <t>koeficienty období</t>
  </si>
  <si>
    <t>Koeficienty typu cestujícího</t>
  </si>
  <si>
    <t>Ceník dlouhodobého časového jízdného IDZK</t>
  </si>
  <si>
    <t>90 dní Zetka</t>
  </si>
  <si>
    <t>365 dní Zetka</t>
  </si>
  <si>
    <t>180 dní Zetka</t>
  </si>
  <si>
    <t>5 měsíců Zetka</t>
  </si>
  <si>
    <t>24hodinové jízdné pro zónu 500 Uherské Hradiště *</t>
  </si>
  <si>
    <t>* platí ode dne vyhlášení</t>
  </si>
  <si>
    <t>Platný od 1. 4. 2024</t>
  </si>
  <si>
    <t>Ceník jízdného a dovozného IDZK</t>
  </si>
  <si>
    <t>Vsetín (zóna 460)</t>
  </si>
  <si>
    <t>Uherské Hradiště (zóna 500)</t>
  </si>
  <si>
    <t>* Pouze na linkách MAD; na ostatních linkách odbavováno standardním ceníkem pro příslušné slevové kategorie.</t>
  </si>
  <si>
    <r>
      <rPr>
        <vertAlign val="superscript"/>
        <sz val="11"/>
        <color theme="1"/>
        <rFont val="TT Hoves"/>
        <charset val="238"/>
      </rPr>
      <t xml:space="preserve">* </t>
    </r>
    <r>
      <rPr>
        <sz val="11"/>
        <color theme="1"/>
        <rFont val="TT Hoves"/>
        <charset val="238"/>
      </rPr>
      <t>platí ode dne vyhlášení</t>
    </r>
  </si>
  <si>
    <r>
      <t xml:space="preserve">síťová </t>
    </r>
    <r>
      <rPr>
        <vertAlign val="superscript"/>
        <sz val="10"/>
        <rFont val="TT Hoves"/>
        <charset val="238"/>
      </rPr>
      <t>1)</t>
    </r>
  </si>
  <si>
    <r>
      <rPr>
        <vertAlign val="superscript"/>
        <sz val="11"/>
        <rFont val="TT Hoves"/>
        <charset val="238"/>
      </rPr>
      <t xml:space="preserve">2) </t>
    </r>
    <r>
      <rPr>
        <sz val="11"/>
        <rFont val="TT Hoves"/>
        <charset val="238"/>
      </rPr>
      <t>7 dní Eshop</t>
    </r>
  </si>
  <si>
    <r>
      <rPr>
        <vertAlign val="superscript"/>
        <sz val="11"/>
        <rFont val="TT Hoves"/>
        <charset val="238"/>
      </rPr>
      <t xml:space="preserve">2) </t>
    </r>
    <r>
      <rPr>
        <sz val="11"/>
        <rFont val="TT Hoves"/>
        <charset val="238"/>
      </rPr>
      <t>7 dní zařízení</t>
    </r>
  </si>
  <si>
    <r>
      <rPr>
        <i/>
        <vertAlign val="superscript"/>
        <sz val="11"/>
        <rFont val="TT Hoves"/>
        <charset val="238"/>
      </rPr>
      <t xml:space="preserve">1) </t>
    </r>
    <r>
      <rPr>
        <i/>
        <sz val="11"/>
        <rFont val="TT Hoves"/>
        <charset val="238"/>
      </rPr>
      <t>Dítě od 6 do 15 let</t>
    </r>
  </si>
  <si>
    <r>
      <t xml:space="preserve">12 měsíců </t>
    </r>
    <r>
      <rPr>
        <strike/>
        <sz val="11"/>
        <rFont val="TT Hoves"/>
        <charset val="238"/>
      </rPr>
      <t>/</t>
    </r>
    <r>
      <rPr>
        <sz val="11"/>
        <rFont val="TT Hoves"/>
        <charset val="238"/>
      </rPr>
      <t>365 dní Eshop</t>
    </r>
  </si>
  <si>
    <r>
      <t xml:space="preserve">12 měsíců </t>
    </r>
    <r>
      <rPr>
        <strike/>
        <sz val="11"/>
        <rFont val="TT Hoves"/>
        <charset val="238"/>
      </rPr>
      <t>/</t>
    </r>
    <r>
      <rPr>
        <sz val="11"/>
        <rFont val="TT Hoves"/>
        <charset val="238"/>
      </rPr>
      <t>365 dní zařízení</t>
    </r>
  </si>
  <si>
    <r>
      <rPr>
        <i/>
        <vertAlign val="superscript"/>
        <sz val="11"/>
        <rFont val="TT Hoves"/>
        <charset val="238"/>
      </rPr>
      <t>1)</t>
    </r>
    <r>
      <rPr>
        <i/>
        <sz val="11"/>
        <rFont val="TT Hoves"/>
        <charset val="238"/>
      </rPr>
      <t xml:space="preserve"> Žák a student od 15 do 26 let</t>
    </r>
  </si>
  <si>
    <t>Město Nový Jičín</t>
  </si>
  <si>
    <t>Jednorázová cena jízdního dokladu za dovozné - kolo **</t>
  </si>
  <si>
    <t>** pro všechny tarifní vzdálenosti</t>
  </si>
  <si>
    <t>Platba z elektronické peněženky (EP) bez základní sazby</t>
  </si>
  <si>
    <t>Všechny druhy plateb vyjma platby z EP bez základní sazby***</t>
  </si>
  <si>
    <t>*** Platba v hotovosti</t>
  </si>
  <si>
    <t>*** Platba platební kartou</t>
  </si>
  <si>
    <t>*** Platba z elektronické peněženky (EP) se základní sazbou s nárokem na přestup a platba bez nároku na přestup (spolucestující)</t>
  </si>
  <si>
    <t>Základní sazby</t>
  </si>
  <si>
    <t>Vybrané jízdné</t>
  </si>
  <si>
    <t>Zlevněné
50 %</t>
  </si>
  <si>
    <t>Zlevněné
75 %</t>
  </si>
  <si>
    <t>Ceník městského jízdného</t>
  </si>
  <si>
    <t>Základní sazba při platbě olatební kartou</t>
  </si>
  <si>
    <t>ZTP</t>
  </si>
  <si>
    <t>BPK - bezkontaktní platební 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</si>
</sst>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#,##0\ &quot;Kč&quot;;[Red]\-#,##0\ &quot;Kč&quot;"/>
    <numFmt numFmtId="8" formatCode="#,##0.00\ &quot;Kč&quot;;[Red]\-#,##0.00\ &quot;Kč&quot;"/>
    <numFmt numFmtId="164" formatCode="_-* #,##0.00\ _K_č_-;\-* #,##0.00\ _K_č_-;_-* &quot;-&quot;??\ _K_č_-;_-@_-"/>
    <numFmt numFmtId="165" formatCode="#,##0.00_ ;\-#,##0.00\ "/>
    <numFmt numFmtId="166" formatCode="0.000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TT Hoves"/>
      <charset val="238"/>
    </font>
    <font>
      <b/>
      <sz val="11"/>
      <color theme="1"/>
      <name val="TT Hoves"/>
      <charset val="238"/>
    </font>
    <font>
      <b/>
      <sz val="11"/>
      <name val="TT Hoves"/>
      <charset val="238"/>
    </font>
    <font>
      <b/>
      <sz val="10"/>
      <name val="TT Hoves"/>
      <charset val="238"/>
    </font>
    <font>
      <sz val="11"/>
      <name val="TT Hoves"/>
      <charset val="238"/>
    </font>
    <font>
      <sz val="10"/>
      <name val="TT Hoves"/>
      <charset val="238"/>
    </font>
    <font>
      <vertAlign val="superscript"/>
      <sz val="11"/>
      <color theme="1"/>
      <name val="TT Hoves"/>
      <charset val="238"/>
    </font>
    <font>
      <b/>
      <i/>
      <sz val="11"/>
      <color theme="1"/>
      <name val="TT Hoves"/>
      <charset val="238"/>
    </font>
    <font>
      <sz val="12"/>
      <name val="Calibri Light"/>
      <family val="2"/>
      <charset val="238"/>
      <scheme val="major"/>
    </font>
    <font>
      <b/>
      <sz val="20"/>
      <name val="TT Hoves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vertAlign val="superscript"/>
      <sz val="10"/>
      <name val="TT Hoves"/>
      <charset val="238"/>
    </font>
    <font>
      <i/>
      <sz val="11"/>
      <color theme="1"/>
      <name val="TT Hoves"/>
      <charset val="238"/>
    </font>
    <font>
      <i/>
      <sz val="11"/>
      <name val="TT Hoves"/>
      <charset val="238"/>
    </font>
    <font>
      <vertAlign val="superscript"/>
      <sz val="11"/>
      <name val="TT Hoves"/>
      <charset val="238"/>
    </font>
    <font>
      <i/>
      <vertAlign val="superscript"/>
      <sz val="11"/>
      <name val="TT Hoves"/>
      <charset val="238"/>
    </font>
    <font>
      <strike/>
      <sz val="11"/>
      <name val="TT Hoves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267">
    <xf numFmtId="0" fontId="0" fillId="0" borderId="0" xfId="0"/>
    <xf numFmtId="0" fontId="4" fillId="0" borderId="0" xfId="0" applyFont="1"/>
    <xf numFmtId="9" fontId="5" fillId="2" borderId="0" xfId="0" applyNumberFormat="1" applyFont="1" applyFill="1" applyAlignment="1">
      <alignment horizontal="center" vertical="center"/>
    </xf>
    <xf numFmtId="9" fontId="5" fillId="3" borderId="18" xfId="0" applyNumberFormat="1" applyFont="1" applyFill="1" applyBorder="1" applyAlignment="1">
      <alignment horizontal="center" vertical="center"/>
    </xf>
    <xf numFmtId="9" fontId="5" fillId="4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2" applyFont="1"/>
    <xf numFmtId="0" fontId="8" fillId="0" borderId="0" xfId="2" applyFont="1"/>
    <xf numFmtId="0" fontId="9" fillId="0" borderId="0" xfId="2" applyFont="1"/>
    <xf numFmtId="0" fontId="9" fillId="12" borderId="0" xfId="2" applyFont="1" applyFill="1"/>
    <xf numFmtId="0" fontId="8" fillId="0" borderId="0" xfId="0" applyFont="1"/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6" fontId="4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4" fillId="13" borderId="51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3" fontId="8" fillId="0" borderId="52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indent="1"/>
    </xf>
    <xf numFmtId="0" fontId="9" fillId="0" borderId="53" xfId="2" applyFont="1" applyBorder="1" applyAlignment="1">
      <alignment horizontal="left" vertical="center" indent="1"/>
    </xf>
    <xf numFmtId="0" fontId="9" fillId="0" borderId="7" xfId="2" applyFont="1" applyBorder="1" applyAlignment="1">
      <alignment horizontal="left" vertical="center" indent="1"/>
    </xf>
    <xf numFmtId="0" fontId="9" fillId="0" borderId="32" xfId="2" applyFont="1" applyBorder="1" applyAlignment="1">
      <alignment horizontal="left" vertical="center" indent="1"/>
    </xf>
    <xf numFmtId="0" fontId="9" fillId="0" borderId="12" xfId="2" applyFont="1" applyBorder="1" applyAlignment="1">
      <alignment horizontal="left" vertical="center" indent="1"/>
    </xf>
    <xf numFmtId="2" fontId="4" fillId="0" borderId="21" xfId="0" applyNumberFormat="1" applyFont="1" applyBorder="1" applyAlignment="1">
      <alignment horizontal="center" vertical="center"/>
    </xf>
    <xf numFmtId="2" fontId="4" fillId="13" borderId="50" xfId="0" applyNumberFormat="1" applyFont="1" applyFill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13" borderId="51" xfId="0" applyFont="1" applyFill="1" applyBorder="1" applyAlignment="1">
      <alignment horizontal="left" vertical="center" indent="1"/>
    </xf>
    <xf numFmtId="0" fontId="4" fillId="0" borderId="51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2" fontId="4" fillId="0" borderId="54" xfId="0" applyNumberFormat="1" applyFont="1" applyBorder="1" applyAlignment="1">
      <alignment horizontal="center" vertical="center"/>
    </xf>
    <xf numFmtId="2" fontId="4" fillId="13" borderId="54" xfId="0" applyNumberFormat="1" applyFont="1" applyFill="1" applyBorder="1" applyAlignment="1">
      <alignment horizontal="center" vertical="center"/>
    </xf>
    <xf numFmtId="166" fontId="17" fillId="11" borderId="50" xfId="0" applyNumberFormat="1" applyFont="1" applyFill="1" applyBorder="1" applyAlignment="1">
      <alignment horizontal="center" vertical="center"/>
    </xf>
    <xf numFmtId="166" fontId="17" fillId="13" borderId="50" xfId="0" applyNumberFormat="1" applyFont="1" applyFill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166" fontId="17" fillId="11" borderId="18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66" fontId="17" fillId="11" borderId="25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/>
    </xf>
    <xf numFmtId="0" fontId="9" fillId="0" borderId="41" xfId="2" applyFont="1" applyBorder="1" applyAlignment="1">
      <alignment horizontal="left" vertical="center" indent="1"/>
    </xf>
    <xf numFmtId="3" fontId="4" fillId="0" borderId="5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 textRotation="90" wrapText="1"/>
    </xf>
    <xf numFmtId="0" fontId="4" fillId="5" borderId="40" xfId="0" applyFont="1" applyFill="1" applyBorder="1" applyAlignment="1">
      <alignment horizontal="center" vertical="center" textRotation="90" wrapText="1"/>
    </xf>
    <xf numFmtId="0" fontId="4" fillId="5" borderId="27" xfId="0" applyFont="1" applyFill="1" applyBorder="1" applyAlignment="1">
      <alignment horizontal="center" vertical="center" textRotation="90" wrapText="1"/>
    </xf>
    <xf numFmtId="0" fontId="4" fillId="6" borderId="28" xfId="0" applyFont="1" applyFill="1" applyBorder="1" applyAlignment="1">
      <alignment horizontal="center" vertical="center" textRotation="90" wrapText="1"/>
    </xf>
    <xf numFmtId="0" fontId="4" fillId="6" borderId="40" xfId="0" applyFont="1" applyFill="1" applyBorder="1" applyAlignment="1">
      <alignment horizontal="center" vertical="center" textRotation="90" wrapText="1"/>
    </xf>
    <xf numFmtId="0" fontId="4" fillId="6" borderId="60" xfId="0" applyFont="1" applyFill="1" applyBorder="1" applyAlignment="1">
      <alignment horizontal="center" vertical="center" textRotation="90" wrapText="1"/>
    </xf>
    <xf numFmtId="0" fontId="4" fillId="8" borderId="40" xfId="0" applyFont="1" applyFill="1" applyBorder="1" applyAlignment="1">
      <alignment horizontal="center" vertical="center" textRotation="90" wrapText="1"/>
    </xf>
    <xf numFmtId="0" fontId="4" fillId="10" borderId="61" xfId="0" applyFont="1" applyFill="1" applyBorder="1" applyAlignment="1">
      <alignment horizontal="center" vertical="center" textRotation="90" wrapText="1"/>
    </xf>
    <xf numFmtId="0" fontId="4" fillId="10" borderId="40" xfId="0" applyFont="1" applyFill="1" applyBorder="1" applyAlignment="1">
      <alignment horizontal="center" vertical="center" textRotation="90" wrapText="1"/>
    </xf>
    <xf numFmtId="0" fontId="4" fillId="10" borderId="27" xfId="0" applyFont="1" applyFill="1" applyBorder="1" applyAlignment="1">
      <alignment horizontal="center" vertical="center" textRotation="90" wrapText="1"/>
    </xf>
    <xf numFmtId="0" fontId="8" fillId="0" borderId="3" xfId="2" applyFont="1" applyBorder="1" applyAlignment="1">
      <alignment horizontal="center" vertical="center"/>
    </xf>
    <xf numFmtId="3" fontId="8" fillId="0" borderId="3" xfId="2" applyNumberFormat="1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5" borderId="43" xfId="2" applyFont="1" applyFill="1" applyBorder="1" applyAlignment="1">
      <alignment horizontal="center" vertical="center" textRotation="90" wrapText="1"/>
    </xf>
    <xf numFmtId="0" fontId="8" fillId="11" borderId="43" xfId="2" applyFont="1" applyFill="1" applyBorder="1" applyAlignment="1">
      <alignment horizontal="center" vertical="center" textRotation="90" wrapText="1"/>
    </xf>
    <xf numFmtId="0" fontId="8" fillId="11" borderId="18" xfId="2" applyFont="1" applyFill="1" applyBorder="1" applyAlignment="1">
      <alignment horizontal="center" vertical="center" textRotation="90" wrapText="1"/>
    </xf>
    <xf numFmtId="0" fontId="8" fillId="0" borderId="2" xfId="2" applyFont="1" applyBorder="1" applyAlignment="1">
      <alignment horizontal="center" vertical="center"/>
    </xf>
    <xf numFmtId="0" fontId="8" fillId="6" borderId="42" xfId="2" applyFont="1" applyFill="1" applyBorder="1" applyAlignment="1">
      <alignment horizontal="center" vertical="center" textRotation="90" wrapText="1"/>
    </xf>
    <xf numFmtId="0" fontId="8" fillId="6" borderId="43" xfId="2" applyFont="1" applyFill="1" applyBorder="1" applyAlignment="1">
      <alignment horizontal="center" vertical="center" textRotation="90" wrapText="1"/>
    </xf>
    <xf numFmtId="0" fontId="8" fillId="14" borderId="43" xfId="2" applyFont="1" applyFill="1" applyBorder="1" applyAlignment="1">
      <alignment horizontal="center" vertical="center" textRotation="90" wrapText="1"/>
    </xf>
    <xf numFmtId="0" fontId="8" fillId="14" borderId="18" xfId="2" applyFont="1" applyFill="1" applyBorder="1" applyAlignment="1">
      <alignment horizontal="center" vertical="center" textRotation="90" wrapText="1"/>
    </xf>
    <xf numFmtId="3" fontId="8" fillId="0" borderId="2" xfId="2" applyNumberFormat="1" applyFont="1" applyBorder="1" applyAlignment="1">
      <alignment horizontal="center" vertical="center"/>
    </xf>
    <xf numFmtId="0" fontId="8" fillId="4" borderId="42" xfId="2" applyFont="1" applyFill="1" applyBorder="1" applyAlignment="1">
      <alignment horizontal="center" vertical="center" textRotation="90" wrapText="1"/>
    </xf>
    <xf numFmtId="0" fontId="8" fillId="4" borderId="43" xfId="2" applyFont="1" applyFill="1" applyBorder="1" applyAlignment="1">
      <alignment horizontal="center" vertical="center" textRotation="90" wrapText="1"/>
    </xf>
    <xf numFmtId="0" fontId="8" fillId="3" borderId="43" xfId="2" applyFont="1" applyFill="1" applyBorder="1" applyAlignment="1">
      <alignment horizontal="center" vertical="center" textRotation="90" wrapText="1"/>
    </xf>
    <xf numFmtId="0" fontId="8" fillId="3" borderId="18" xfId="2" applyFont="1" applyFill="1" applyBorder="1" applyAlignment="1">
      <alignment horizontal="center" vertical="center" textRotation="90" wrapText="1"/>
    </xf>
    <xf numFmtId="0" fontId="8" fillId="8" borderId="42" xfId="2" applyFont="1" applyFill="1" applyBorder="1" applyAlignment="1">
      <alignment horizontal="center" vertical="center" textRotation="90" wrapText="1"/>
    </xf>
    <xf numFmtId="0" fontId="8" fillId="8" borderId="43" xfId="2" applyFont="1" applyFill="1" applyBorder="1" applyAlignment="1">
      <alignment horizontal="center" vertical="center" textRotation="90" wrapText="1"/>
    </xf>
    <xf numFmtId="0" fontId="8" fillId="8" borderId="18" xfId="2" applyFont="1" applyFill="1" applyBorder="1" applyAlignment="1">
      <alignment horizontal="center" vertical="center" textRotation="90" wrapText="1"/>
    </xf>
    <xf numFmtId="0" fontId="8" fillId="0" borderId="58" xfId="2" applyFont="1" applyBorder="1" applyAlignment="1">
      <alignment horizontal="center" vertical="center"/>
    </xf>
    <xf numFmtId="0" fontId="8" fillId="5" borderId="42" xfId="2" applyFont="1" applyFill="1" applyBorder="1" applyAlignment="1">
      <alignment horizontal="center" vertical="center" textRotation="90" wrapText="1"/>
    </xf>
    <xf numFmtId="0" fontId="8" fillId="5" borderId="18" xfId="2" applyFont="1" applyFill="1" applyBorder="1" applyAlignment="1">
      <alignment horizontal="center" vertical="center" textRotation="90" wrapText="1"/>
    </xf>
    <xf numFmtId="0" fontId="8" fillId="0" borderId="39" xfId="2" applyFont="1" applyBorder="1" applyAlignment="1">
      <alignment horizontal="center" vertical="center"/>
    </xf>
    <xf numFmtId="3" fontId="8" fillId="0" borderId="25" xfId="2" applyNumberFormat="1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6" borderId="18" xfId="2" applyFont="1" applyFill="1" applyBorder="1" applyAlignment="1">
      <alignment horizontal="center" vertical="center" textRotation="90" wrapText="1"/>
    </xf>
    <xf numFmtId="3" fontId="8" fillId="0" borderId="17" xfId="2" applyNumberFormat="1" applyFont="1" applyBorder="1" applyAlignment="1">
      <alignment horizontal="center" vertical="center"/>
    </xf>
    <xf numFmtId="0" fontId="8" fillId="4" borderId="18" xfId="2" applyFont="1" applyFill="1" applyBorder="1" applyAlignment="1">
      <alignment horizontal="center" vertical="center" textRotation="90" wrapText="1"/>
    </xf>
    <xf numFmtId="0" fontId="8" fillId="0" borderId="25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11" borderId="42" xfId="2" applyFont="1" applyFill="1" applyBorder="1" applyAlignment="1">
      <alignment horizontal="center" vertical="center" textRotation="90" wrapText="1"/>
    </xf>
    <xf numFmtId="0" fontId="8" fillId="14" borderId="42" xfId="2" applyFont="1" applyFill="1" applyBorder="1" applyAlignment="1">
      <alignment horizontal="center" vertical="center" textRotation="90" wrapText="1"/>
    </xf>
    <xf numFmtId="0" fontId="8" fillId="0" borderId="17" xfId="2" quotePrefix="1" applyFont="1" applyBorder="1" applyAlignment="1">
      <alignment horizontal="center" vertical="center"/>
    </xf>
    <xf numFmtId="0" fontId="8" fillId="3" borderId="42" xfId="2" applyFont="1" applyFill="1" applyBorder="1" applyAlignment="1">
      <alignment horizontal="center" vertical="center" textRotation="90" wrapText="1"/>
    </xf>
    <xf numFmtId="0" fontId="9" fillId="0" borderId="23" xfId="2" applyFont="1" applyBorder="1" applyAlignment="1">
      <alignment horizontal="left" vertical="center" indent="1"/>
    </xf>
    <xf numFmtId="0" fontId="9" fillId="0" borderId="21" xfId="2" applyFont="1" applyBorder="1" applyAlignment="1">
      <alignment horizontal="left" vertical="center" indent="1"/>
    </xf>
    <xf numFmtId="0" fontId="9" fillId="0" borderId="42" xfId="2" applyFont="1" applyBorder="1" applyAlignment="1">
      <alignment horizontal="left" vertical="center" indent="1"/>
    </xf>
    <xf numFmtId="0" fontId="9" fillId="0" borderId="18" xfId="2" applyFont="1" applyBorder="1" applyAlignment="1">
      <alignment horizontal="left" vertical="center" indent="1"/>
    </xf>
    <xf numFmtId="0" fontId="8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165" fontId="4" fillId="0" borderId="7" xfId="0" applyNumberFormat="1" applyFont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5" fontId="4" fillId="0" borderId="53" xfId="0" applyNumberFormat="1" applyFont="1" applyBorder="1" applyAlignment="1">
      <alignment horizontal="center" vertical="center"/>
    </xf>
    <xf numFmtId="165" fontId="4" fillId="0" borderId="52" xfId="0" applyNumberFormat="1" applyFont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9" fontId="5" fillId="3" borderId="59" xfId="0" applyNumberFormat="1" applyFont="1" applyFill="1" applyBorder="1" applyAlignment="1">
      <alignment horizontal="center" vertical="center"/>
    </xf>
    <xf numFmtId="9" fontId="5" fillId="3" borderId="58" xfId="0" applyNumberFormat="1" applyFont="1" applyFill="1" applyBorder="1" applyAlignment="1">
      <alignment horizontal="center" vertical="center"/>
    </xf>
    <xf numFmtId="9" fontId="5" fillId="3" borderId="42" xfId="0" applyNumberFormat="1" applyFont="1" applyFill="1" applyBorder="1" applyAlignment="1">
      <alignment horizontal="center" vertical="center"/>
    </xf>
    <xf numFmtId="8" fontId="8" fillId="0" borderId="9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8" fontId="8" fillId="0" borderId="54" xfId="0" applyNumberFormat="1" applyFont="1" applyBorder="1" applyAlignment="1">
      <alignment horizontal="center" vertical="center" wrapText="1"/>
    </xf>
    <xf numFmtId="8" fontId="8" fillId="0" borderId="50" xfId="0" applyNumberFormat="1" applyFont="1" applyBorder="1" applyAlignment="1">
      <alignment horizontal="center" vertical="center" wrapText="1"/>
    </xf>
    <xf numFmtId="8" fontId="8" fillId="0" borderId="18" xfId="0" applyNumberFormat="1" applyFont="1" applyBorder="1" applyAlignment="1">
      <alignment horizontal="center" vertical="center" wrapText="1"/>
    </xf>
    <xf numFmtId="8" fontId="8" fillId="0" borderId="43" xfId="0" applyNumberFormat="1" applyFont="1" applyBorder="1" applyAlignment="1">
      <alignment horizontal="center" vertical="center" wrapText="1"/>
    </xf>
    <xf numFmtId="8" fontId="8" fillId="0" borderId="3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/>
    </xf>
    <xf numFmtId="165" fontId="4" fillId="2" borderId="48" xfId="0" applyNumberFormat="1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2" borderId="55" xfId="0" applyNumberFormat="1" applyFont="1" applyFill="1" applyBorder="1" applyAlignment="1">
      <alignment horizontal="center" vertical="center"/>
    </xf>
    <xf numFmtId="165" fontId="4" fillId="2" borderId="27" xfId="0" applyNumberFormat="1" applyFont="1" applyFill="1" applyBorder="1" applyAlignment="1">
      <alignment horizontal="center" vertical="center"/>
    </xf>
    <xf numFmtId="165" fontId="4" fillId="0" borderId="59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9" fontId="5" fillId="4" borderId="59" xfId="0" applyNumberFormat="1" applyFont="1" applyFill="1" applyBorder="1" applyAlignment="1">
      <alignment horizontal="center" vertical="center"/>
    </xf>
    <xf numFmtId="9" fontId="5" fillId="4" borderId="58" xfId="0" applyNumberFormat="1" applyFont="1" applyFill="1" applyBorder="1" applyAlignment="1">
      <alignment horizontal="center" vertical="center"/>
    </xf>
    <xf numFmtId="9" fontId="5" fillId="4" borderId="4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54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8" fillId="5" borderId="54" xfId="0" applyFont="1" applyFill="1" applyBorder="1" applyAlignment="1">
      <alignment horizontal="left" vertical="center" wrapText="1" indent="1"/>
    </xf>
    <xf numFmtId="0" fontId="8" fillId="5" borderId="54" xfId="0" applyFont="1" applyFill="1" applyBorder="1" applyAlignment="1">
      <alignment horizontal="center" vertical="center" wrapText="1"/>
    </xf>
    <xf numFmtId="0" fontId="8" fillId="8" borderId="5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indent="1"/>
    </xf>
    <xf numFmtId="8" fontId="8" fillId="0" borderId="25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9" fontId="5" fillId="2" borderId="16" xfId="0" applyNumberFormat="1" applyFont="1" applyFill="1" applyBorder="1" applyAlignment="1">
      <alignment horizontal="center" vertical="center" wrapText="1"/>
    </xf>
    <xf numFmtId="9" fontId="5" fillId="2" borderId="11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6" fontId="6" fillId="6" borderId="10" xfId="0" applyNumberFormat="1" applyFont="1" applyFill="1" applyBorder="1" applyAlignment="1">
      <alignment horizontal="center" vertical="center" wrapText="1"/>
    </xf>
    <xf numFmtId="6" fontId="6" fillId="6" borderId="16" xfId="0" applyNumberFormat="1" applyFont="1" applyFill="1" applyBorder="1" applyAlignment="1">
      <alignment horizontal="center" vertical="center" wrapText="1"/>
    </xf>
    <xf numFmtId="6" fontId="6" fillId="6" borderId="11" xfId="0" applyNumberFormat="1" applyFont="1" applyFill="1" applyBorder="1" applyAlignment="1">
      <alignment horizontal="center" vertical="center" wrapText="1"/>
    </xf>
    <xf numFmtId="6" fontId="6" fillId="6" borderId="29" xfId="0" applyNumberFormat="1" applyFont="1" applyFill="1" applyBorder="1" applyAlignment="1">
      <alignment horizontal="center" vertical="center" wrapText="1"/>
    </xf>
    <xf numFmtId="6" fontId="6" fillId="6" borderId="12" xfId="0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left" vertical="center" wrapText="1" indent="1"/>
    </xf>
    <xf numFmtId="0" fontId="8" fillId="6" borderId="3" xfId="0" applyFont="1" applyFill="1" applyBorder="1" applyAlignment="1">
      <alignment horizontal="left" vertical="center" wrapText="1" indent="1"/>
    </xf>
    <xf numFmtId="0" fontId="8" fillId="6" borderId="51" xfId="0" applyFont="1" applyFill="1" applyBorder="1" applyAlignment="1">
      <alignment horizontal="left" vertical="center" wrapText="1" indent="1"/>
    </xf>
    <xf numFmtId="0" fontId="8" fillId="6" borderId="54" xfId="0" applyFont="1" applyFill="1" applyBorder="1" applyAlignment="1">
      <alignment horizontal="left" vertical="center" wrapText="1" indent="1"/>
    </xf>
    <xf numFmtId="0" fontId="8" fillId="6" borderId="42" xfId="0" applyFont="1" applyFill="1" applyBorder="1" applyAlignment="1">
      <alignment horizontal="left" vertical="center" wrapText="1" indent="1"/>
    </xf>
    <xf numFmtId="0" fontId="8" fillId="6" borderId="43" xfId="0" applyFont="1" applyFill="1" applyBorder="1" applyAlignment="1">
      <alignment horizontal="left" vertical="center" wrapText="1" indent="1"/>
    </xf>
    <xf numFmtId="6" fontId="8" fillId="6" borderId="10" xfId="0" applyNumberFormat="1" applyFont="1" applyFill="1" applyBorder="1" applyAlignment="1">
      <alignment horizontal="left" vertical="center" wrapText="1" indent="1"/>
    </xf>
    <xf numFmtId="6" fontId="8" fillId="6" borderId="11" xfId="0" applyNumberFormat="1" applyFont="1" applyFill="1" applyBorder="1" applyAlignment="1">
      <alignment horizontal="left" vertical="center" wrapText="1" indent="1"/>
    </xf>
    <xf numFmtId="0" fontId="4" fillId="10" borderId="16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18" fillId="5" borderId="23" xfId="2" applyFont="1" applyFill="1" applyBorder="1" applyAlignment="1">
      <alignment horizontal="center" vertical="center"/>
    </xf>
    <xf numFmtId="0" fontId="18" fillId="5" borderId="22" xfId="2" applyFont="1" applyFill="1" applyBorder="1" applyAlignment="1">
      <alignment horizontal="center" vertical="center"/>
    </xf>
    <xf numFmtId="0" fontId="18" fillId="5" borderId="21" xfId="2" applyFont="1" applyFill="1" applyBorder="1" applyAlignment="1">
      <alignment horizontal="center" vertical="center"/>
    </xf>
    <xf numFmtId="0" fontId="18" fillId="6" borderId="23" xfId="2" applyFont="1" applyFill="1" applyBorder="1" applyAlignment="1">
      <alignment horizontal="center" vertical="center"/>
    </xf>
    <xf numFmtId="0" fontId="18" fillId="6" borderId="22" xfId="2" applyFont="1" applyFill="1" applyBorder="1" applyAlignment="1">
      <alignment horizontal="center" vertical="center"/>
    </xf>
    <xf numFmtId="0" fontId="18" fillId="6" borderId="21" xfId="2" applyFont="1" applyFill="1" applyBorder="1" applyAlignment="1">
      <alignment horizontal="center" vertical="center"/>
    </xf>
    <xf numFmtId="0" fontId="18" fillId="4" borderId="23" xfId="2" applyFont="1" applyFill="1" applyBorder="1" applyAlignment="1">
      <alignment horizontal="center" vertical="center"/>
    </xf>
    <xf numFmtId="0" fontId="18" fillId="4" borderId="22" xfId="2" applyFont="1" applyFill="1" applyBorder="1" applyAlignment="1">
      <alignment horizontal="center" vertical="center"/>
    </xf>
    <xf numFmtId="0" fontId="18" fillId="4" borderId="21" xfId="2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4" fillId="9" borderId="54" xfId="0" applyFont="1" applyFill="1" applyBorder="1" applyAlignment="1">
      <alignment horizontal="center" vertical="center"/>
    </xf>
    <xf numFmtId="0" fontId="4" fillId="9" borderId="50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8" fillId="8" borderId="23" xfId="2" applyFont="1" applyFill="1" applyBorder="1" applyAlignment="1">
      <alignment horizontal="center" vertical="center"/>
    </xf>
    <xf numFmtId="0" fontId="18" fillId="8" borderId="22" xfId="2" applyFont="1" applyFill="1" applyBorder="1" applyAlignment="1">
      <alignment horizontal="center" vertical="center"/>
    </xf>
    <xf numFmtId="0" fontId="18" fillId="8" borderId="21" xfId="2" applyFont="1" applyFill="1" applyBorder="1" applyAlignment="1">
      <alignment horizontal="center" vertical="center"/>
    </xf>
    <xf numFmtId="0" fontId="18" fillId="11" borderId="23" xfId="0" applyFont="1" applyFill="1" applyBorder="1" applyAlignment="1">
      <alignment horizontal="center" vertical="center"/>
    </xf>
    <xf numFmtId="0" fontId="18" fillId="11" borderId="22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18" fillId="14" borderId="23" xfId="2" applyFont="1" applyFill="1" applyBorder="1" applyAlignment="1">
      <alignment horizontal="center" vertical="center"/>
    </xf>
    <xf numFmtId="0" fontId="18" fillId="14" borderId="22" xfId="2" applyFont="1" applyFill="1" applyBorder="1" applyAlignment="1">
      <alignment horizontal="center" vertical="center"/>
    </xf>
    <xf numFmtId="0" fontId="18" fillId="14" borderId="21" xfId="2" applyFont="1" applyFill="1" applyBorder="1" applyAlignment="1">
      <alignment horizontal="center" vertical="center"/>
    </xf>
    <xf numFmtId="0" fontId="18" fillId="3" borderId="23" xfId="2" applyFont="1" applyFill="1" applyBorder="1" applyAlignment="1">
      <alignment horizontal="center" vertical="center"/>
    </xf>
    <xf numFmtId="0" fontId="18" fillId="3" borderId="22" xfId="2" applyFont="1" applyFill="1" applyBorder="1" applyAlignment="1">
      <alignment horizontal="center" vertical="center"/>
    </xf>
    <xf numFmtId="0" fontId="18" fillId="3" borderId="21" xfId="2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</cellXfs>
  <cellStyles count="3">
    <cellStyle name="čárky 2" xfId="1" xr:uid="{00000000-0005-0000-0000-000000000000}"/>
    <cellStyle name="Normální" xfId="0" builtinId="0"/>
    <cellStyle name="normální 2" xfId="2" xr:uid="{00000000-0005-0000-0000-000002000000}"/>
  </cellStyles>
  <dxfs count="0"/>
  <tableStyles count="1" defaultTableStyle="TableStyleMedium2" defaultPivotStyle="PivotStyleLight16">
    <tableStyle name="Invisible" pivot="0" table="0" count="0" xr9:uid="{4F18744D-DADE-40D2-A1BD-8AA4DDFFF2B6}"/>
  </tableStyles>
  <colors>
    <mruColors>
      <color rgb="FFFFFFCC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  <pageSetUpPr fitToPage="1"/>
  </sheetPr>
  <dimension ref="A1:Y104"/>
  <sheetViews>
    <sheetView showGridLines="0" tabSelected="1" view="pageBreakPreview" zoomScale="90" zoomScaleNormal="90" zoomScaleSheetLayoutView="90" workbookViewId="0">
      <selection activeCell="I1" sqref="I1"/>
    </sheetView>
  </sheetViews>
  <sheetFormatPr defaultColWidth="17.42578125" defaultRowHeight="15"/>
  <cols>
    <col min="1" max="1" width="12.5703125" style="21" customWidth="1"/>
    <col min="2" max="14" width="12.5703125" style="13" customWidth="1"/>
    <col min="15" max="15" width="17.42578125" style="13"/>
    <col min="16" max="17" width="17.42578125" style="13" customWidth="1"/>
    <col min="18" max="22" width="17.42578125" style="13"/>
    <col min="23" max="23" width="17.42578125" style="13" customWidth="1"/>
    <col min="24" max="16384" width="17.42578125" style="13"/>
  </cols>
  <sheetData>
    <row r="1" spans="1:25" ht="26.25">
      <c r="A1" s="22" t="s">
        <v>110</v>
      </c>
      <c r="B1" s="22"/>
      <c r="C1" s="22"/>
      <c r="D1" s="22"/>
      <c r="E1" s="22"/>
      <c r="F1" s="22"/>
      <c r="G1" s="22"/>
      <c r="H1" s="22"/>
      <c r="I1" s="138"/>
      <c r="J1" s="22"/>
      <c r="K1" s="22"/>
      <c r="L1" s="22"/>
      <c r="M1" s="2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95" customHeight="1">
      <c r="A2" s="139" t="s">
        <v>109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25" ht="15.9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25" s="5" customFormat="1" ht="47.25" customHeight="1" thickBot="1">
      <c r="A4" s="200" t="s">
        <v>130</v>
      </c>
      <c r="B4" s="201"/>
      <c r="C4" s="202"/>
      <c r="D4" s="23"/>
      <c r="E4" s="23"/>
      <c r="F4" s="11"/>
      <c r="G4" s="207" t="s">
        <v>131</v>
      </c>
      <c r="H4" s="208"/>
      <c r="I4" s="168" t="s">
        <v>9</v>
      </c>
      <c r="J4" s="168" t="s">
        <v>132</v>
      </c>
      <c r="K4" s="169" t="s">
        <v>133</v>
      </c>
      <c r="L4" s="14"/>
      <c r="M4" s="15"/>
      <c r="N4" s="15"/>
      <c r="O4" s="15"/>
      <c r="P4" s="12"/>
    </row>
    <row r="5" spans="1:25" s="5" customFormat="1" ht="47.25" customHeight="1" thickBot="1">
      <c r="A5" s="215" t="s">
        <v>12</v>
      </c>
      <c r="B5" s="216"/>
      <c r="C5" s="151">
        <v>11</v>
      </c>
      <c r="D5" s="23"/>
      <c r="E5" s="23"/>
      <c r="F5" s="11"/>
      <c r="G5" s="209" t="s">
        <v>85</v>
      </c>
      <c r="H5" s="210"/>
      <c r="I5" s="157">
        <v>30</v>
      </c>
      <c r="J5" s="157">
        <f>FLOOR(I5/2,1)</f>
        <v>15</v>
      </c>
      <c r="K5" s="187">
        <f>FLOOR(I5/4,1)</f>
        <v>7</v>
      </c>
      <c r="L5" s="16"/>
      <c r="M5" s="16"/>
    </row>
    <row r="6" spans="1:25" s="5" customFormat="1" ht="47.25" customHeight="1" thickBot="1">
      <c r="A6" s="215" t="s">
        <v>13</v>
      </c>
      <c r="B6" s="216"/>
      <c r="C6" s="151">
        <v>11</v>
      </c>
      <c r="D6" s="23"/>
      <c r="E6" s="23"/>
      <c r="F6" s="11"/>
      <c r="G6" s="211" t="s">
        <v>87</v>
      </c>
      <c r="H6" s="212"/>
      <c r="I6" s="153">
        <v>200</v>
      </c>
      <c r="J6" s="153">
        <f t="shared" ref="J6:J7" si="0">FLOOR(I6/2,1)</f>
        <v>100</v>
      </c>
      <c r="K6" s="154">
        <f t="shared" ref="K6:K7" si="1">FLOOR(I6/4,1)</f>
        <v>50</v>
      </c>
      <c r="L6" s="16"/>
      <c r="M6" s="16"/>
    </row>
    <row r="7" spans="1:25" s="5" customFormat="1" ht="45.75" customHeight="1" thickBot="1">
      <c r="A7" s="215" t="s">
        <v>135</v>
      </c>
      <c r="B7" s="216"/>
      <c r="C7" s="151">
        <v>11</v>
      </c>
      <c r="D7" s="23"/>
      <c r="E7" s="23"/>
      <c r="F7" s="11"/>
      <c r="G7" s="211" t="s">
        <v>107</v>
      </c>
      <c r="H7" s="212"/>
      <c r="I7" s="153">
        <v>60</v>
      </c>
      <c r="J7" s="156">
        <f t="shared" si="0"/>
        <v>30</v>
      </c>
      <c r="K7" s="155">
        <f t="shared" si="1"/>
        <v>15</v>
      </c>
      <c r="L7" s="147" t="s">
        <v>108</v>
      </c>
      <c r="M7" s="11"/>
      <c r="N7" s="17"/>
      <c r="O7" s="17"/>
    </row>
    <row r="8" spans="1:25" s="5" customFormat="1" ht="47.25" customHeight="1" thickBot="1">
      <c r="A8" s="215" t="s">
        <v>14</v>
      </c>
      <c r="B8" s="216"/>
      <c r="C8" s="151">
        <v>1.5</v>
      </c>
      <c r="D8" s="23"/>
      <c r="E8" s="23"/>
      <c r="F8" s="11"/>
      <c r="G8" s="213" t="s">
        <v>123</v>
      </c>
      <c r="H8" s="214"/>
      <c r="I8" s="155">
        <v>30</v>
      </c>
      <c r="K8" s="152"/>
      <c r="L8" s="147" t="s">
        <v>124</v>
      </c>
      <c r="M8" s="11"/>
    </row>
    <row r="9" spans="1:25" s="5" customFormat="1" ht="18.75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25" s="5" customFormat="1" ht="39.75" customHeight="1" thickBot="1">
      <c r="A10" s="2"/>
      <c r="B10" s="189" t="s">
        <v>126</v>
      </c>
      <c r="C10" s="190"/>
      <c r="D10" s="191"/>
      <c r="E10" s="190" t="s">
        <v>125</v>
      </c>
      <c r="F10" s="190"/>
      <c r="G10" s="191"/>
      <c r="H10" s="2"/>
      <c r="I10" s="189" t="s">
        <v>126</v>
      </c>
      <c r="J10" s="190"/>
      <c r="K10" s="191"/>
      <c r="L10" s="190" t="s">
        <v>125</v>
      </c>
      <c r="M10" s="190"/>
      <c r="N10" s="191"/>
      <c r="O10" s="17"/>
    </row>
    <row r="11" spans="1:25" s="5" customFormat="1" ht="26.25" customHeight="1">
      <c r="A11" s="203" t="s">
        <v>15</v>
      </c>
      <c r="B11" s="205" t="s">
        <v>9</v>
      </c>
      <c r="C11" s="192" t="s">
        <v>8</v>
      </c>
      <c r="D11" s="192"/>
      <c r="E11" s="198" t="s">
        <v>9</v>
      </c>
      <c r="F11" s="195" t="s">
        <v>8</v>
      </c>
      <c r="G11" s="195"/>
      <c r="H11" s="203" t="s">
        <v>15</v>
      </c>
      <c r="I11" s="205" t="s">
        <v>9</v>
      </c>
      <c r="J11" s="193" t="s">
        <v>8</v>
      </c>
      <c r="K11" s="194"/>
      <c r="L11" s="198" t="s">
        <v>9</v>
      </c>
      <c r="M11" s="196" t="s">
        <v>8</v>
      </c>
      <c r="N11" s="197"/>
      <c r="O11" s="17"/>
    </row>
    <row r="12" spans="1:25" s="5" customFormat="1" ht="20.25" customHeight="1" thickBot="1">
      <c r="A12" s="204"/>
      <c r="B12" s="206"/>
      <c r="C12" s="175" t="s">
        <v>7</v>
      </c>
      <c r="D12" s="176" t="s">
        <v>6</v>
      </c>
      <c r="E12" s="199"/>
      <c r="F12" s="148" t="s">
        <v>7</v>
      </c>
      <c r="G12" s="149" t="s">
        <v>6</v>
      </c>
      <c r="H12" s="204"/>
      <c r="I12" s="206"/>
      <c r="J12" s="177" t="s">
        <v>7</v>
      </c>
      <c r="K12" s="4" t="s">
        <v>6</v>
      </c>
      <c r="L12" s="199"/>
      <c r="M12" s="150" t="s">
        <v>7</v>
      </c>
      <c r="N12" s="3" t="s">
        <v>6</v>
      </c>
      <c r="O12" s="17"/>
    </row>
    <row r="13" spans="1:25" s="5" customFormat="1" ht="18.75" customHeight="1">
      <c r="A13" s="170">
        <v>0</v>
      </c>
      <c r="B13" s="158">
        <v>11</v>
      </c>
      <c r="C13" s="159">
        <v>5</v>
      </c>
      <c r="D13" s="160">
        <v>2</v>
      </c>
      <c r="E13" s="158">
        <v>0</v>
      </c>
      <c r="F13" s="161">
        <v>0</v>
      </c>
      <c r="G13" s="162">
        <v>0</v>
      </c>
      <c r="H13" s="170">
        <v>41</v>
      </c>
      <c r="I13" s="158">
        <v>72</v>
      </c>
      <c r="J13" s="159">
        <v>36</v>
      </c>
      <c r="K13" s="160">
        <v>18</v>
      </c>
      <c r="L13" s="158">
        <v>61</v>
      </c>
      <c r="M13" s="161">
        <v>30</v>
      </c>
      <c r="N13" s="162">
        <v>15</v>
      </c>
      <c r="O13" s="17"/>
    </row>
    <row r="14" spans="1:25" s="20" customFormat="1" ht="18.75" customHeight="1">
      <c r="A14" s="171">
        <v>1</v>
      </c>
      <c r="B14" s="140">
        <v>12</v>
      </c>
      <c r="C14" s="141">
        <v>6</v>
      </c>
      <c r="D14" s="142">
        <v>3</v>
      </c>
      <c r="E14" s="143">
        <v>1</v>
      </c>
      <c r="F14" s="144">
        <v>0</v>
      </c>
      <c r="G14" s="145">
        <v>0</v>
      </c>
      <c r="H14" s="172">
        <v>42</v>
      </c>
      <c r="I14" s="143">
        <v>74</v>
      </c>
      <c r="J14" s="141">
        <v>37</v>
      </c>
      <c r="K14" s="142">
        <v>18</v>
      </c>
      <c r="L14" s="143">
        <v>63</v>
      </c>
      <c r="M14" s="144">
        <v>31</v>
      </c>
      <c r="N14" s="145">
        <v>15</v>
      </c>
      <c r="O14" s="17"/>
      <c r="P14" s="5"/>
      <c r="Q14" s="5"/>
      <c r="R14" s="5"/>
      <c r="S14" s="5"/>
    </row>
    <row r="15" spans="1:25" s="5" customFormat="1" ht="18.75" customHeight="1">
      <c r="A15" s="172">
        <v>2</v>
      </c>
      <c r="B15" s="143">
        <v>14</v>
      </c>
      <c r="C15" s="141">
        <v>7</v>
      </c>
      <c r="D15" s="142">
        <v>3</v>
      </c>
      <c r="E15" s="143">
        <v>3</v>
      </c>
      <c r="F15" s="144">
        <v>1</v>
      </c>
      <c r="G15" s="145">
        <v>0</v>
      </c>
      <c r="H15" s="171">
        <v>43</v>
      </c>
      <c r="I15" s="143">
        <v>75</v>
      </c>
      <c r="J15" s="141">
        <v>37</v>
      </c>
      <c r="K15" s="142">
        <v>18</v>
      </c>
      <c r="L15" s="143">
        <v>64</v>
      </c>
      <c r="M15" s="144">
        <v>32</v>
      </c>
      <c r="N15" s="145">
        <v>16</v>
      </c>
      <c r="O15" s="17"/>
    </row>
    <row r="16" spans="1:25" s="5" customFormat="1" ht="18.75" customHeight="1">
      <c r="A16" s="171">
        <v>3</v>
      </c>
      <c r="B16" s="143">
        <v>15</v>
      </c>
      <c r="C16" s="141">
        <v>7</v>
      </c>
      <c r="D16" s="142">
        <v>3</v>
      </c>
      <c r="E16" s="143">
        <v>4</v>
      </c>
      <c r="F16" s="144">
        <v>2</v>
      </c>
      <c r="G16" s="145">
        <v>1</v>
      </c>
      <c r="H16" s="172">
        <v>44</v>
      </c>
      <c r="I16" s="143">
        <v>77</v>
      </c>
      <c r="J16" s="141">
        <v>38</v>
      </c>
      <c r="K16" s="142">
        <v>19</v>
      </c>
      <c r="L16" s="143">
        <v>66</v>
      </c>
      <c r="M16" s="144">
        <v>33</v>
      </c>
      <c r="N16" s="145">
        <v>16</v>
      </c>
      <c r="O16" s="17"/>
    </row>
    <row r="17" spans="1:15" s="5" customFormat="1" ht="18.75" customHeight="1">
      <c r="A17" s="172">
        <v>4</v>
      </c>
      <c r="B17" s="143">
        <v>17</v>
      </c>
      <c r="C17" s="141">
        <v>8</v>
      </c>
      <c r="D17" s="142">
        <v>4</v>
      </c>
      <c r="E17" s="143">
        <v>6</v>
      </c>
      <c r="F17" s="144">
        <v>3</v>
      </c>
      <c r="G17" s="145">
        <v>1</v>
      </c>
      <c r="H17" s="172">
        <v>45</v>
      </c>
      <c r="I17" s="143">
        <v>78</v>
      </c>
      <c r="J17" s="141">
        <v>39</v>
      </c>
      <c r="K17" s="142">
        <v>19</v>
      </c>
      <c r="L17" s="143">
        <v>67</v>
      </c>
      <c r="M17" s="144">
        <v>33</v>
      </c>
      <c r="N17" s="145">
        <v>16</v>
      </c>
      <c r="O17" s="17"/>
    </row>
    <row r="18" spans="1:15" s="5" customFormat="1" ht="18.75" customHeight="1">
      <c r="A18" s="172">
        <v>5</v>
      </c>
      <c r="B18" s="143">
        <v>18</v>
      </c>
      <c r="C18" s="141">
        <v>9</v>
      </c>
      <c r="D18" s="142">
        <v>4</v>
      </c>
      <c r="E18" s="143">
        <v>7</v>
      </c>
      <c r="F18" s="144">
        <v>3</v>
      </c>
      <c r="G18" s="145">
        <v>1</v>
      </c>
      <c r="H18" s="171">
        <v>46</v>
      </c>
      <c r="I18" s="143">
        <v>80</v>
      </c>
      <c r="J18" s="141">
        <v>40</v>
      </c>
      <c r="K18" s="142">
        <v>20</v>
      </c>
      <c r="L18" s="143">
        <v>69</v>
      </c>
      <c r="M18" s="144">
        <v>34</v>
      </c>
      <c r="N18" s="145">
        <v>17</v>
      </c>
      <c r="O18" s="17"/>
    </row>
    <row r="19" spans="1:15" s="5" customFormat="1" ht="18.75" customHeight="1">
      <c r="A19" s="172">
        <v>6</v>
      </c>
      <c r="B19" s="143">
        <v>20</v>
      </c>
      <c r="C19" s="141">
        <v>10</v>
      </c>
      <c r="D19" s="142">
        <v>5</v>
      </c>
      <c r="E19" s="143">
        <v>9</v>
      </c>
      <c r="F19" s="144">
        <v>4</v>
      </c>
      <c r="G19" s="145">
        <v>2</v>
      </c>
      <c r="H19" s="172">
        <v>47</v>
      </c>
      <c r="I19" s="143">
        <v>81</v>
      </c>
      <c r="J19" s="141">
        <v>40</v>
      </c>
      <c r="K19" s="142">
        <v>20</v>
      </c>
      <c r="L19" s="143">
        <v>70</v>
      </c>
      <c r="M19" s="144">
        <v>35</v>
      </c>
      <c r="N19" s="145">
        <v>17</v>
      </c>
      <c r="O19" s="17"/>
    </row>
    <row r="20" spans="1:15" s="5" customFormat="1" ht="18.75" customHeight="1">
      <c r="A20" s="171">
        <v>7</v>
      </c>
      <c r="B20" s="143">
        <v>21</v>
      </c>
      <c r="C20" s="141">
        <v>10</v>
      </c>
      <c r="D20" s="142">
        <v>5</v>
      </c>
      <c r="E20" s="143">
        <v>10</v>
      </c>
      <c r="F20" s="144">
        <v>5</v>
      </c>
      <c r="G20" s="145">
        <v>2</v>
      </c>
      <c r="H20" s="172">
        <v>48</v>
      </c>
      <c r="I20" s="143">
        <v>83</v>
      </c>
      <c r="J20" s="141">
        <v>41</v>
      </c>
      <c r="K20" s="142">
        <v>20</v>
      </c>
      <c r="L20" s="143">
        <v>72</v>
      </c>
      <c r="M20" s="144">
        <v>36</v>
      </c>
      <c r="N20" s="145">
        <v>18</v>
      </c>
      <c r="O20" s="17"/>
    </row>
    <row r="21" spans="1:15" s="5" customFormat="1" ht="18.75" customHeight="1">
      <c r="A21" s="172">
        <v>8</v>
      </c>
      <c r="B21" s="143">
        <v>23</v>
      </c>
      <c r="C21" s="141">
        <v>11</v>
      </c>
      <c r="D21" s="142">
        <v>5</v>
      </c>
      <c r="E21" s="143">
        <v>12</v>
      </c>
      <c r="F21" s="144">
        <v>6</v>
      </c>
      <c r="G21" s="145">
        <v>3</v>
      </c>
      <c r="H21" s="171">
        <v>49</v>
      </c>
      <c r="I21" s="143">
        <v>84</v>
      </c>
      <c r="J21" s="141">
        <v>42</v>
      </c>
      <c r="K21" s="142">
        <v>21</v>
      </c>
      <c r="L21" s="143">
        <v>73</v>
      </c>
      <c r="M21" s="144">
        <v>36</v>
      </c>
      <c r="N21" s="145">
        <v>18</v>
      </c>
      <c r="O21" s="17"/>
    </row>
    <row r="22" spans="1:15" s="5" customFormat="1" ht="18.75" customHeight="1">
      <c r="A22" s="171">
        <v>9</v>
      </c>
      <c r="B22" s="140">
        <v>24</v>
      </c>
      <c r="C22" s="141">
        <v>12</v>
      </c>
      <c r="D22" s="142">
        <v>6</v>
      </c>
      <c r="E22" s="143">
        <v>13</v>
      </c>
      <c r="F22" s="144">
        <v>6</v>
      </c>
      <c r="G22" s="145">
        <v>3</v>
      </c>
      <c r="H22" s="172">
        <v>50</v>
      </c>
      <c r="I22" s="143">
        <v>86</v>
      </c>
      <c r="J22" s="141">
        <v>43</v>
      </c>
      <c r="K22" s="142">
        <v>21</v>
      </c>
      <c r="L22" s="143">
        <v>75</v>
      </c>
      <c r="M22" s="144">
        <v>37</v>
      </c>
      <c r="N22" s="145">
        <v>18</v>
      </c>
      <c r="O22" s="17"/>
    </row>
    <row r="23" spans="1:15" s="5" customFormat="1" ht="18.75" customHeight="1">
      <c r="A23" s="171">
        <v>10</v>
      </c>
      <c r="B23" s="143">
        <v>26</v>
      </c>
      <c r="C23" s="141">
        <v>13</v>
      </c>
      <c r="D23" s="142">
        <v>6</v>
      </c>
      <c r="E23" s="143">
        <v>15</v>
      </c>
      <c r="F23" s="144">
        <v>7</v>
      </c>
      <c r="G23" s="145">
        <v>3</v>
      </c>
      <c r="H23" s="172">
        <v>51</v>
      </c>
      <c r="I23" s="143">
        <v>87</v>
      </c>
      <c r="J23" s="141">
        <v>43</v>
      </c>
      <c r="K23" s="142">
        <v>21</v>
      </c>
      <c r="L23" s="143">
        <v>76</v>
      </c>
      <c r="M23" s="144">
        <v>38</v>
      </c>
      <c r="N23" s="145">
        <v>19</v>
      </c>
      <c r="O23" s="17"/>
    </row>
    <row r="24" spans="1:15" s="5" customFormat="1" ht="18.75" customHeight="1">
      <c r="A24" s="172">
        <v>11</v>
      </c>
      <c r="B24" s="143">
        <v>27</v>
      </c>
      <c r="C24" s="141">
        <v>13</v>
      </c>
      <c r="D24" s="142">
        <v>6</v>
      </c>
      <c r="E24" s="143">
        <v>16</v>
      </c>
      <c r="F24" s="144">
        <v>8</v>
      </c>
      <c r="G24" s="145">
        <v>4</v>
      </c>
      <c r="H24" s="171">
        <v>52</v>
      </c>
      <c r="I24" s="143">
        <v>89</v>
      </c>
      <c r="J24" s="141">
        <v>44</v>
      </c>
      <c r="K24" s="142">
        <v>22</v>
      </c>
      <c r="L24" s="143">
        <v>78</v>
      </c>
      <c r="M24" s="144">
        <v>39</v>
      </c>
      <c r="N24" s="145">
        <v>19</v>
      </c>
      <c r="O24" s="17"/>
    </row>
    <row r="25" spans="1:15" s="5" customFormat="1" ht="18.75" customHeight="1">
      <c r="A25" s="172">
        <v>12</v>
      </c>
      <c r="B25" s="143">
        <v>29</v>
      </c>
      <c r="C25" s="141">
        <v>14</v>
      </c>
      <c r="D25" s="142">
        <v>7</v>
      </c>
      <c r="E25" s="143">
        <v>18</v>
      </c>
      <c r="F25" s="144">
        <v>9</v>
      </c>
      <c r="G25" s="145">
        <v>4</v>
      </c>
      <c r="H25" s="172">
        <v>53</v>
      </c>
      <c r="I25" s="143">
        <v>90</v>
      </c>
      <c r="J25" s="141">
        <v>45</v>
      </c>
      <c r="K25" s="142">
        <v>22</v>
      </c>
      <c r="L25" s="143">
        <v>79</v>
      </c>
      <c r="M25" s="144">
        <v>39</v>
      </c>
      <c r="N25" s="145">
        <v>19</v>
      </c>
      <c r="O25" s="17"/>
    </row>
    <row r="26" spans="1:15" s="5" customFormat="1" ht="18.75" customHeight="1">
      <c r="A26" s="171">
        <v>13</v>
      </c>
      <c r="B26" s="143">
        <v>30</v>
      </c>
      <c r="C26" s="141">
        <v>15</v>
      </c>
      <c r="D26" s="142">
        <v>7</v>
      </c>
      <c r="E26" s="143">
        <v>19</v>
      </c>
      <c r="F26" s="144">
        <v>9</v>
      </c>
      <c r="G26" s="145">
        <v>4</v>
      </c>
      <c r="H26" s="172">
        <v>54</v>
      </c>
      <c r="I26" s="143">
        <v>92</v>
      </c>
      <c r="J26" s="141">
        <v>46</v>
      </c>
      <c r="K26" s="142">
        <v>23</v>
      </c>
      <c r="L26" s="143">
        <v>81</v>
      </c>
      <c r="M26" s="144">
        <v>40</v>
      </c>
      <c r="N26" s="145">
        <v>20</v>
      </c>
      <c r="O26" s="17"/>
    </row>
    <row r="27" spans="1:15" s="5" customFormat="1" ht="18.75" customHeight="1">
      <c r="A27" s="172">
        <v>14</v>
      </c>
      <c r="B27" s="143">
        <v>32</v>
      </c>
      <c r="C27" s="141">
        <v>16</v>
      </c>
      <c r="D27" s="142">
        <v>8</v>
      </c>
      <c r="E27" s="143">
        <v>21</v>
      </c>
      <c r="F27" s="144">
        <v>10</v>
      </c>
      <c r="G27" s="145">
        <v>5</v>
      </c>
      <c r="H27" s="171">
        <v>55</v>
      </c>
      <c r="I27" s="143">
        <v>93</v>
      </c>
      <c r="J27" s="141">
        <v>46</v>
      </c>
      <c r="K27" s="142">
        <v>23</v>
      </c>
      <c r="L27" s="143">
        <v>82</v>
      </c>
      <c r="M27" s="144">
        <v>41</v>
      </c>
      <c r="N27" s="145">
        <v>20</v>
      </c>
      <c r="O27" s="17"/>
    </row>
    <row r="28" spans="1:15" s="5" customFormat="1" ht="18.75" customHeight="1">
      <c r="A28" s="172">
        <v>15</v>
      </c>
      <c r="B28" s="143">
        <v>33</v>
      </c>
      <c r="C28" s="141">
        <v>16</v>
      </c>
      <c r="D28" s="142">
        <v>8</v>
      </c>
      <c r="E28" s="143">
        <v>22</v>
      </c>
      <c r="F28" s="144">
        <v>11</v>
      </c>
      <c r="G28" s="145">
        <v>5</v>
      </c>
      <c r="H28" s="172">
        <v>56</v>
      </c>
      <c r="I28" s="143">
        <v>95</v>
      </c>
      <c r="J28" s="141">
        <v>47</v>
      </c>
      <c r="K28" s="142">
        <v>23</v>
      </c>
      <c r="L28" s="143">
        <v>84</v>
      </c>
      <c r="M28" s="144">
        <v>42</v>
      </c>
      <c r="N28" s="145">
        <v>21</v>
      </c>
      <c r="O28" s="17"/>
    </row>
    <row r="29" spans="1:15" s="5" customFormat="1" ht="18.75" customHeight="1">
      <c r="A29" s="171">
        <v>16</v>
      </c>
      <c r="B29" s="143">
        <v>35</v>
      </c>
      <c r="C29" s="141">
        <v>17</v>
      </c>
      <c r="D29" s="142">
        <v>8</v>
      </c>
      <c r="E29" s="143">
        <v>24</v>
      </c>
      <c r="F29" s="144">
        <v>12</v>
      </c>
      <c r="G29" s="145">
        <v>6</v>
      </c>
      <c r="H29" s="172">
        <v>57</v>
      </c>
      <c r="I29" s="143">
        <v>96</v>
      </c>
      <c r="J29" s="141">
        <v>48</v>
      </c>
      <c r="K29" s="142">
        <v>24</v>
      </c>
      <c r="L29" s="143">
        <v>85</v>
      </c>
      <c r="M29" s="144">
        <v>42</v>
      </c>
      <c r="N29" s="145">
        <v>21</v>
      </c>
      <c r="O29" s="17"/>
    </row>
    <row r="30" spans="1:15" s="5" customFormat="1" ht="18.75" customHeight="1">
      <c r="A30" s="172">
        <v>17</v>
      </c>
      <c r="B30" s="143">
        <v>36</v>
      </c>
      <c r="C30" s="141">
        <v>18</v>
      </c>
      <c r="D30" s="142">
        <v>9</v>
      </c>
      <c r="E30" s="143">
        <v>25</v>
      </c>
      <c r="F30" s="144">
        <v>12</v>
      </c>
      <c r="G30" s="145">
        <v>6</v>
      </c>
      <c r="H30" s="171">
        <v>58</v>
      </c>
      <c r="I30" s="143">
        <v>98</v>
      </c>
      <c r="J30" s="141">
        <v>49</v>
      </c>
      <c r="K30" s="142">
        <v>24</v>
      </c>
      <c r="L30" s="143">
        <v>87</v>
      </c>
      <c r="M30" s="144">
        <v>43</v>
      </c>
      <c r="N30" s="145">
        <v>21</v>
      </c>
      <c r="O30" s="17"/>
    </row>
    <row r="31" spans="1:15" s="5" customFormat="1" ht="18.75" customHeight="1">
      <c r="A31" s="172">
        <v>18</v>
      </c>
      <c r="B31" s="143">
        <v>38</v>
      </c>
      <c r="C31" s="141">
        <v>19</v>
      </c>
      <c r="D31" s="142">
        <v>9</v>
      </c>
      <c r="E31" s="143">
        <v>27</v>
      </c>
      <c r="F31" s="144">
        <v>13</v>
      </c>
      <c r="G31" s="145">
        <v>6</v>
      </c>
      <c r="H31" s="172">
        <v>59</v>
      </c>
      <c r="I31" s="143">
        <v>99</v>
      </c>
      <c r="J31" s="141">
        <v>49</v>
      </c>
      <c r="K31" s="142">
        <v>24</v>
      </c>
      <c r="L31" s="143">
        <v>88</v>
      </c>
      <c r="M31" s="144">
        <v>44</v>
      </c>
      <c r="N31" s="145">
        <v>22</v>
      </c>
      <c r="O31" s="17"/>
    </row>
    <row r="32" spans="1:15" s="5" customFormat="1" ht="18.75" customHeight="1">
      <c r="A32" s="171">
        <v>19</v>
      </c>
      <c r="B32" s="143">
        <v>39</v>
      </c>
      <c r="C32" s="141">
        <v>19</v>
      </c>
      <c r="D32" s="142">
        <v>9</v>
      </c>
      <c r="E32" s="143">
        <v>28</v>
      </c>
      <c r="F32" s="144">
        <v>14</v>
      </c>
      <c r="G32" s="145">
        <v>7</v>
      </c>
      <c r="H32" s="172">
        <v>60</v>
      </c>
      <c r="I32" s="143">
        <v>101</v>
      </c>
      <c r="J32" s="141">
        <v>50</v>
      </c>
      <c r="K32" s="142">
        <v>25</v>
      </c>
      <c r="L32" s="143">
        <v>90</v>
      </c>
      <c r="M32" s="144">
        <v>45</v>
      </c>
      <c r="N32" s="145">
        <v>22</v>
      </c>
      <c r="O32" s="17"/>
    </row>
    <row r="33" spans="1:15" s="5" customFormat="1" ht="18.75" customHeight="1">
      <c r="A33" s="172">
        <v>20</v>
      </c>
      <c r="B33" s="143">
        <v>41</v>
      </c>
      <c r="C33" s="141">
        <v>20</v>
      </c>
      <c r="D33" s="142">
        <v>10</v>
      </c>
      <c r="E33" s="143">
        <v>30</v>
      </c>
      <c r="F33" s="144">
        <v>15</v>
      </c>
      <c r="G33" s="145">
        <v>7</v>
      </c>
      <c r="H33" s="171">
        <v>61</v>
      </c>
      <c r="I33" s="143">
        <v>102</v>
      </c>
      <c r="J33" s="141">
        <v>51</v>
      </c>
      <c r="K33" s="142">
        <v>25</v>
      </c>
      <c r="L33" s="143">
        <v>91</v>
      </c>
      <c r="M33" s="144">
        <v>45</v>
      </c>
      <c r="N33" s="145">
        <v>22</v>
      </c>
      <c r="O33" s="17"/>
    </row>
    <row r="34" spans="1:15" s="5" customFormat="1" ht="18.75" customHeight="1">
      <c r="A34" s="172">
        <v>21</v>
      </c>
      <c r="B34" s="143">
        <v>42</v>
      </c>
      <c r="C34" s="141">
        <v>21</v>
      </c>
      <c r="D34" s="142">
        <v>10</v>
      </c>
      <c r="E34" s="143">
        <v>31</v>
      </c>
      <c r="F34" s="144">
        <v>15</v>
      </c>
      <c r="G34" s="145">
        <v>7</v>
      </c>
      <c r="H34" s="172">
        <v>62</v>
      </c>
      <c r="I34" s="143">
        <v>104</v>
      </c>
      <c r="J34" s="141">
        <v>52</v>
      </c>
      <c r="K34" s="142">
        <v>26</v>
      </c>
      <c r="L34" s="143">
        <v>93</v>
      </c>
      <c r="M34" s="144">
        <v>46</v>
      </c>
      <c r="N34" s="145">
        <v>23</v>
      </c>
      <c r="O34" s="17"/>
    </row>
    <row r="35" spans="1:15" s="5" customFormat="1" ht="18.75" customHeight="1">
      <c r="A35" s="171">
        <v>22</v>
      </c>
      <c r="B35" s="143">
        <v>44</v>
      </c>
      <c r="C35" s="141">
        <v>22</v>
      </c>
      <c r="D35" s="142">
        <v>11</v>
      </c>
      <c r="E35" s="143">
        <v>33</v>
      </c>
      <c r="F35" s="144">
        <v>16</v>
      </c>
      <c r="G35" s="145">
        <v>8</v>
      </c>
      <c r="H35" s="172">
        <v>63</v>
      </c>
      <c r="I35" s="143">
        <v>105</v>
      </c>
      <c r="J35" s="141">
        <v>52</v>
      </c>
      <c r="K35" s="142">
        <v>26</v>
      </c>
      <c r="L35" s="143">
        <v>94</v>
      </c>
      <c r="M35" s="144">
        <v>47</v>
      </c>
      <c r="N35" s="145">
        <v>23</v>
      </c>
      <c r="O35" s="17"/>
    </row>
    <row r="36" spans="1:15" s="5" customFormat="1" ht="18.75" customHeight="1">
      <c r="A36" s="172">
        <v>23</v>
      </c>
      <c r="B36" s="143">
        <v>45</v>
      </c>
      <c r="C36" s="141">
        <v>22</v>
      </c>
      <c r="D36" s="142">
        <v>11</v>
      </c>
      <c r="E36" s="143">
        <v>34</v>
      </c>
      <c r="F36" s="144">
        <v>17</v>
      </c>
      <c r="G36" s="145">
        <v>8</v>
      </c>
      <c r="H36" s="171">
        <v>64</v>
      </c>
      <c r="I36" s="143">
        <v>107</v>
      </c>
      <c r="J36" s="141">
        <v>53</v>
      </c>
      <c r="K36" s="142">
        <v>26</v>
      </c>
      <c r="L36" s="143">
        <v>96</v>
      </c>
      <c r="M36" s="144">
        <v>48</v>
      </c>
      <c r="N36" s="145">
        <v>24</v>
      </c>
      <c r="O36" s="17"/>
    </row>
    <row r="37" spans="1:15" s="5" customFormat="1" ht="18.75" customHeight="1">
      <c r="A37" s="172">
        <v>24</v>
      </c>
      <c r="B37" s="143">
        <v>47</v>
      </c>
      <c r="C37" s="141">
        <v>23</v>
      </c>
      <c r="D37" s="142">
        <v>11</v>
      </c>
      <c r="E37" s="143">
        <v>36</v>
      </c>
      <c r="F37" s="144">
        <v>18</v>
      </c>
      <c r="G37" s="145">
        <v>9</v>
      </c>
      <c r="H37" s="172">
        <v>65</v>
      </c>
      <c r="I37" s="143">
        <v>108</v>
      </c>
      <c r="J37" s="141">
        <v>54</v>
      </c>
      <c r="K37" s="142">
        <v>27</v>
      </c>
      <c r="L37" s="143">
        <v>97</v>
      </c>
      <c r="M37" s="144">
        <v>48</v>
      </c>
      <c r="N37" s="145">
        <v>24</v>
      </c>
      <c r="O37" s="17"/>
    </row>
    <row r="38" spans="1:15" s="5" customFormat="1" ht="18.75" customHeight="1">
      <c r="A38" s="171">
        <v>25</v>
      </c>
      <c r="B38" s="143">
        <v>48</v>
      </c>
      <c r="C38" s="141">
        <v>24</v>
      </c>
      <c r="D38" s="142">
        <v>12</v>
      </c>
      <c r="E38" s="143">
        <v>37</v>
      </c>
      <c r="F38" s="144">
        <v>18</v>
      </c>
      <c r="G38" s="145">
        <v>9</v>
      </c>
      <c r="H38" s="172">
        <v>66</v>
      </c>
      <c r="I38" s="143">
        <v>110</v>
      </c>
      <c r="J38" s="141">
        <v>55</v>
      </c>
      <c r="K38" s="142">
        <v>27</v>
      </c>
      <c r="L38" s="143">
        <v>99</v>
      </c>
      <c r="M38" s="144">
        <v>49</v>
      </c>
      <c r="N38" s="145">
        <v>24</v>
      </c>
      <c r="O38" s="17"/>
    </row>
    <row r="39" spans="1:15" s="5" customFormat="1" ht="18.75" customHeight="1">
      <c r="A39" s="172">
        <v>26</v>
      </c>
      <c r="B39" s="143">
        <v>50</v>
      </c>
      <c r="C39" s="141">
        <v>25</v>
      </c>
      <c r="D39" s="142">
        <v>12</v>
      </c>
      <c r="E39" s="143">
        <v>39</v>
      </c>
      <c r="F39" s="144">
        <v>19</v>
      </c>
      <c r="G39" s="145">
        <v>9</v>
      </c>
      <c r="H39" s="171">
        <v>67</v>
      </c>
      <c r="I39" s="143">
        <v>111</v>
      </c>
      <c r="J39" s="141">
        <v>55</v>
      </c>
      <c r="K39" s="142">
        <v>27</v>
      </c>
      <c r="L39" s="143">
        <v>100</v>
      </c>
      <c r="M39" s="144">
        <v>50</v>
      </c>
      <c r="N39" s="145">
        <v>25</v>
      </c>
      <c r="O39" s="17"/>
    </row>
    <row r="40" spans="1:15" s="5" customFormat="1" ht="18.75" customHeight="1">
      <c r="A40" s="172">
        <v>27</v>
      </c>
      <c r="B40" s="143">
        <v>51</v>
      </c>
      <c r="C40" s="141">
        <v>25</v>
      </c>
      <c r="D40" s="142">
        <v>12</v>
      </c>
      <c r="E40" s="143">
        <v>40</v>
      </c>
      <c r="F40" s="144">
        <v>20</v>
      </c>
      <c r="G40" s="145">
        <v>10</v>
      </c>
      <c r="H40" s="172">
        <v>68</v>
      </c>
      <c r="I40" s="143">
        <v>113</v>
      </c>
      <c r="J40" s="141">
        <v>56</v>
      </c>
      <c r="K40" s="142">
        <v>28</v>
      </c>
      <c r="L40" s="143">
        <v>102</v>
      </c>
      <c r="M40" s="144">
        <v>51</v>
      </c>
      <c r="N40" s="145">
        <v>25</v>
      </c>
      <c r="O40" s="17"/>
    </row>
    <row r="41" spans="1:15" s="5" customFormat="1" ht="18.75" customHeight="1">
      <c r="A41" s="171">
        <v>28</v>
      </c>
      <c r="B41" s="143">
        <v>53</v>
      </c>
      <c r="C41" s="141">
        <v>26</v>
      </c>
      <c r="D41" s="142">
        <v>13</v>
      </c>
      <c r="E41" s="143">
        <v>42</v>
      </c>
      <c r="F41" s="144">
        <v>21</v>
      </c>
      <c r="G41" s="145">
        <v>10</v>
      </c>
      <c r="H41" s="172">
        <v>69</v>
      </c>
      <c r="I41" s="143">
        <v>114</v>
      </c>
      <c r="J41" s="141">
        <v>57</v>
      </c>
      <c r="K41" s="142">
        <v>28</v>
      </c>
      <c r="L41" s="143">
        <v>103</v>
      </c>
      <c r="M41" s="144">
        <v>51</v>
      </c>
      <c r="N41" s="145">
        <v>25</v>
      </c>
      <c r="O41" s="17"/>
    </row>
    <row r="42" spans="1:15" s="5" customFormat="1" ht="18.75" customHeight="1">
      <c r="A42" s="172">
        <v>29</v>
      </c>
      <c r="B42" s="143">
        <v>54</v>
      </c>
      <c r="C42" s="141">
        <v>27</v>
      </c>
      <c r="D42" s="142">
        <v>13</v>
      </c>
      <c r="E42" s="143">
        <v>43</v>
      </c>
      <c r="F42" s="144">
        <v>21</v>
      </c>
      <c r="G42" s="145">
        <v>10</v>
      </c>
      <c r="H42" s="171">
        <v>70</v>
      </c>
      <c r="I42" s="143">
        <v>116</v>
      </c>
      <c r="J42" s="141">
        <v>58</v>
      </c>
      <c r="K42" s="142">
        <v>29</v>
      </c>
      <c r="L42" s="143">
        <v>105</v>
      </c>
      <c r="M42" s="144">
        <v>52</v>
      </c>
      <c r="N42" s="145">
        <v>26</v>
      </c>
      <c r="O42" s="17"/>
    </row>
    <row r="43" spans="1:15" s="5" customFormat="1" ht="18.75" customHeight="1">
      <c r="A43" s="172">
        <v>30</v>
      </c>
      <c r="B43" s="143">
        <v>56</v>
      </c>
      <c r="C43" s="141">
        <v>28</v>
      </c>
      <c r="D43" s="142">
        <v>14</v>
      </c>
      <c r="E43" s="143">
        <v>45</v>
      </c>
      <c r="F43" s="144">
        <v>22</v>
      </c>
      <c r="G43" s="145">
        <v>11</v>
      </c>
      <c r="H43" s="172">
        <v>71</v>
      </c>
      <c r="I43" s="143">
        <v>117</v>
      </c>
      <c r="J43" s="141">
        <v>58</v>
      </c>
      <c r="K43" s="142">
        <v>29</v>
      </c>
      <c r="L43" s="143">
        <v>106</v>
      </c>
      <c r="M43" s="144">
        <v>53</v>
      </c>
      <c r="N43" s="145">
        <v>26</v>
      </c>
      <c r="O43" s="17"/>
    </row>
    <row r="44" spans="1:15" s="5" customFormat="1" ht="18.75" customHeight="1">
      <c r="A44" s="171">
        <v>31</v>
      </c>
      <c r="B44" s="143">
        <v>57</v>
      </c>
      <c r="C44" s="141">
        <v>28</v>
      </c>
      <c r="D44" s="142">
        <v>14</v>
      </c>
      <c r="E44" s="143">
        <v>46</v>
      </c>
      <c r="F44" s="144">
        <v>23</v>
      </c>
      <c r="G44" s="145">
        <v>11</v>
      </c>
      <c r="H44" s="172">
        <v>72</v>
      </c>
      <c r="I44" s="143">
        <v>119</v>
      </c>
      <c r="J44" s="141">
        <v>59</v>
      </c>
      <c r="K44" s="142">
        <v>29</v>
      </c>
      <c r="L44" s="143">
        <v>108</v>
      </c>
      <c r="M44" s="144">
        <v>54</v>
      </c>
      <c r="N44" s="145">
        <v>27</v>
      </c>
      <c r="O44" s="17"/>
    </row>
    <row r="45" spans="1:15" s="5" customFormat="1" ht="18.75" customHeight="1">
      <c r="A45" s="172">
        <v>32</v>
      </c>
      <c r="B45" s="143">
        <v>59</v>
      </c>
      <c r="C45" s="141">
        <v>29</v>
      </c>
      <c r="D45" s="142">
        <v>14</v>
      </c>
      <c r="E45" s="143">
        <v>48</v>
      </c>
      <c r="F45" s="144">
        <v>24</v>
      </c>
      <c r="G45" s="145">
        <v>12</v>
      </c>
      <c r="H45" s="171">
        <v>73</v>
      </c>
      <c r="I45" s="143">
        <v>120</v>
      </c>
      <c r="J45" s="141">
        <v>60</v>
      </c>
      <c r="K45" s="142">
        <v>30</v>
      </c>
      <c r="L45" s="143">
        <v>109</v>
      </c>
      <c r="M45" s="144">
        <v>54</v>
      </c>
      <c r="N45" s="145">
        <v>27</v>
      </c>
      <c r="O45" s="17"/>
    </row>
    <row r="46" spans="1:15" s="5" customFormat="1" ht="18.75" customHeight="1">
      <c r="A46" s="172">
        <v>33</v>
      </c>
      <c r="B46" s="143">
        <v>60</v>
      </c>
      <c r="C46" s="141">
        <v>30</v>
      </c>
      <c r="D46" s="142">
        <v>15</v>
      </c>
      <c r="E46" s="143">
        <v>49</v>
      </c>
      <c r="F46" s="144">
        <v>24</v>
      </c>
      <c r="G46" s="145">
        <v>12</v>
      </c>
      <c r="H46" s="172">
        <v>74</v>
      </c>
      <c r="I46" s="143">
        <v>122</v>
      </c>
      <c r="J46" s="141">
        <v>61</v>
      </c>
      <c r="K46" s="142">
        <v>30</v>
      </c>
      <c r="L46" s="143">
        <v>111</v>
      </c>
      <c r="M46" s="144">
        <v>55</v>
      </c>
      <c r="N46" s="145">
        <v>27</v>
      </c>
      <c r="O46" s="17"/>
    </row>
    <row r="47" spans="1:15" s="5" customFormat="1" ht="18.75" customHeight="1">
      <c r="A47" s="171">
        <v>34</v>
      </c>
      <c r="B47" s="143">
        <v>62</v>
      </c>
      <c r="C47" s="141">
        <v>31</v>
      </c>
      <c r="D47" s="142">
        <v>15</v>
      </c>
      <c r="E47" s="143">
        <v>51</v>
      </c>
      <c r="F47" s="144">
        <v>25</v>
      </c>
      <c r="G47" s="145">
        <v>12</v>
      </c>
      <c r="H47" s="172">
        <v>75</v>
      </c>
      <c r="I47" s="143">
        <v>123</v>
      </c>
      <c r="J47" s="141">
        <v>61</v>
      </c>
      <c r="K47" s="142">
        <v>30</v>
      </c>
      <c r="L47" s="143">
        <v>112</v>
      </c>
      <c r="M47" s="144">
        <v>56</v>
      </c>
      <c r="N47" s="145">
        <v>28</v>
      </c>
      <c r="O47" s="17"/>
    </row>
    <row r="48" spans="1:15" s="5" customFormat="1" ht="18.75" customHeight="1">
      <c r="A48" s="172">
        <v>35</v>
      </c>
      <c r="B48" s="143">
        <v>63</v>
      </c>
      <c r="C48" s="141">
        <v>31</v>
      </c>
      <c r="D48" s="142">
        <v>15</v>
      </c>
      <c r="E48" s="143">
        <v>52</v>
      </c>
      <c r="F48" s="144">
        <v>26</v>
      </c>
      <c r="G48" s="145">
        <v>13</v>
      </c>
      <c r="H48" s="171">
        <v>76</v>
      </c>
      <c r="I48" s="143">
        <v>125</v>
      </c>
      <c r="J48" s="141">
        <v>62</v>
      </c>
      <c r="K48" s="142">
        <v>31</v>
      </c>
      <c r="L48" s="143">
        <v>114</v>
      </c>
      <c r="M48" s="144">
        <v>57</v>
      </c>
      <c r="N48" s="145">
        <v>28</v>
      </c>
      <c r="O48" s="17"/>
    </row>
    <row r="49" spans="1:15" s="5" customFormat="1" ht="18.75" customHeight="1">
      <c r="A49" s="172">
        <v>36</v>
      </c>
      <c r="B49" s="143">
        <v>65</v>
      </c>
      <c r="C49" s="141">
        <v>32</v>
      </c>
      <c r="D49" s="142">
        <v>16</v>
      </c>
      <c r="E49" s="143">
        <v>54</v>
      </c>
      <c r="F49" s="144">
        <v>27</v>
      </c>
      <c r="G49" s="145">
        <v>13</v>
      </c>
      <c r="H49" s="172">
        <v>77</v>
      </c>
      <c r="I49" s="143">
        <v>126</v>
      </c>
      <c r="J49" s="141">
        <v>63</v>
      </c>
      <c r="K49" s="142">
        <v>31</v>
      </c>
      <c r="L49" s="143">
        <v>115</v>
      </c>
      <c r="M49" s="144">
        <v>57</v>
      </c>
      <c r="N49" s="145">
        <v>28</v>
      </c>
      <c r="O49" s="17"/>
    </row>
    <row r="50" spans="1:15" s="5" customFormat="1" ht="18.75" customHeight="1">
      <c r="A50" s="171">
        <v>37</v>
      </c>
      <c r="B50" s="143">
        <v>66</v>
      </c>
      <c r="C50" s="141">
        <v>33</v>
      </c>
      <c r="D50" s="142">
        <v>16</v>
      </c>
      <c r="E50" s="143">
        <v>55</v>
      </c>
      <c r="F50" s="144">
        <v>27</v>
      </c>
      <c r="G50" s="145">
        <v>13</v>
      </c>
      <c r="H50" s="172">
        <v>78</v>
      </c>
      <c r="I50" s="143">
        <v>128</v>
      </c>
      <c r="J50" s="141">
        <v>64</v>
      </c>
      <c r="K50" s="142">
        <v>32</v>
      </c>
      <c r="L50" s="143">
        <v>117</v>
      </c>
      <c r="M50" s="144">
        <v>58</v>
      </c>
      <c r="N50" s="145">
        <v>29</v>
      </c>
      <c r="O50" s="17"/>
    </row>
    <row r="51" spans="1:15" s="5" customFormat="1" ht="18.75" customHeight="1">
      <c r="A51" s="172">
        <v>38</v>
      </c>
      <c r="B51" s="143">
        <v>68</v>
      </c>
      <c r="C51" s="141">
        <v>34</v>
      </c>
      <c r="D51" s="142">
        <v>17</v>
      </c>
      <c r="E51" s="143">
        <v>57</v>
      </c>
      <c r="F51" s="144">
        <v>28</v>
      </c>
      <c r="G51" s="145">
        <v>14</v>
      </c>
      <c r="H51" s="171">
        <v>79</v>
      </c>
      <c r="I51" s="143">
        <v>129</v>
      </c>
      <c r="J51" s="141">
        <v>64</v>
      </c>
      <c r="K51" s="142">
        <v>32</v>
      </c>
      <c r="L51" s="143">
        <v>118</v>
      </c>
      <c r="M51" s="144">
        <v>59</v>
      </c>
      <c r="N51" s="145">
        <v>29</v>
      </c>
      <c r="O51" s="17"/>
    </row>
    <row r="52" spans="1:15" s="5" customFormat="1" ht="18.75" customHeight="1" thickBot="1">
      <c r="A52" s="172">
        <v>39</v>
      </c>
      <c r="B52" s="143">
        <v>69</v>
      </c>
      <c r="C52" s="141">
        <v>34</v>
      </c>
      <c r="D52" s="142">
        <v>17</v>
      </c>
      <c r="E52" s="143">
        <v>58</v>
      </c>
      <c r="F52" s="144">
        <v>29</v>
      </c>
      <c r="G52" s="145">
        <v>14</v>
      </c>
      <c r="H52" s="172">
        <v>80</v>
      </c>
      <c r="I52" s="143">
        <v>131</v>
      </c>
      <c r="J52" s="141">
        <v>65</v>
      </c>
      <c r="K52" s="142">
        <v>32</v>
      </c>
      <c r="L52" s="143">
        <v>120</v>
      </c>
      <c r="M52" s="144">
        <v>60</v>
      </c>
      <c r="N52" s="145">
        <v>30</v>
      </c>
      <c r="O52" s="17"/>
    </row>
    <row r="53" spans="1:15" s="5" customFormat="1" ht="18.75" customHeight="1" thickBot="1">
      <c r="A53" s="173">
        <v>40</v>
      </c>
      <c r="B53" s="163">
        <v>71</v>
      </c>
      <c r="C53" s="164">
        <v>35</v>
      </c>
      <c r="D53" s="165">
        <v>17</v>
      </c>
      <c r="E53" s="163">
        <v>60</v>
      </c>
      <c r="F53" s="166">
        <v>30</v>
      </c>
      <c r="G53" s="167">
        <v>15</v>
      </c>
      <c r="H53" s="174" t="s">
        <v>86</v>
      </c>
      <c r="I53" s="146">
        <v>131</v>
      </c>
      <c r="J53" s="146">
        <v>65</v>
      </c>
      <c r="K53" s="146">
        <v>32</v>
      </c>
      <c r="L53" s="146">
        <v>120</v>
      </c>
      <c r="M53" s="146">
        <v>60</v>
      </c>
      <c r="N53" s="146">
        <v>30</v>
      </c>
      <c r="O53" s="17"/>
    </row>
    <row r="54" spans="1:15" s="5" customFormat="1" ht="14.25">
      <c r="N54" s="19"/>
      <c r="O54" s="17"/>
    </row>
    <row r="55" spans="1:15" s="5" customFormat="1" ht="14.25">
      <c r="A55" s="5" t="s">
        <v>127</v>
      </c>
      <c r="N55" s="19"/>
      <c r="O55" s="17"/>
    </row>
    <row r="56" spans="1:15" s="5" customFormat="1" ht="14.25">
      <c r="A56" s="5" t="s">
        <v>128</v>
      </c>
      <c r="N56" s="19"/>
      <c r="O56" s="17"/>
    </row>
    <row r="57" spans="1:15" s="5" customFormat="1" ht="14.25">
      <c r="A57" s="5" t="s">
        <v>129</v>
      </c>
      <c r="N57" s="19"/>
      <c r="O57" s="17"/>
    </row>
    <row r="58" spans="1:15" s="5" customFormat="1" ht="14.25">
      <c r="N58" s="19"/>
      <c r="O58" s="17"/>
    </row>
    <row r="59" spans="1:15" s="5" customFormat="1" ht="14.25">
      <c r="N59" s="19"/>
      <c r="O59" s="17"/>
    </row>
    <row r="60" spans="1:15" s="5" customFormat="1" ht="14.25">
      <c r="N60" s="19"/>
      <c r="O60" s="17"/>
    </row>
    <row r="61" spans="1:15" s="5" customFormat="1" ht="14.25">
      <c r="N61" s="19"/>
      <c r="O61" s="17"/>
    </row>
    <row r="62" spans="1:15" s="5" customFormat="1" ht="14.25">
      <c r="N62" s="19"/>
      <c r="O62" s="17"/>
    </row>
    <row r="63" spans="1:15" s="5" customFormat="1" ht="14.25">
      <c r="N63" s="19"/>
      <c r="O63" s="17"/>
    </row>
    <row r="64" spans="1:15" s="5" customFormat="1" ht="14.25">
      <c r="N64" s="19"/>
      <c r="O64" s="17"/>
    </row>
    <row r="65" spans="14:15" s="5" customFormat="1" ht="14.25">
      <c r="N65" s="19"/>
      <c r="O65" s="17"/>
    </row>
    <row r="66" spans="14:15" s="5" customFormat="1" ht="14.25">
      <c r="N66" s="19"/>
      <c r="O66" s="17"/>
    </row>
    <row r="67" spans="14:15" s="5" customFormat="1" ht="14.25">
      <c r="N67" s="19"/>
      <c r="O67" s="17"/>
    </row>
    <row r="68" spans="14:15" s="5" customFormat="1" ht="14.25">
      <c r="N68" s="19"/>
      <c r="O68" s="17"/>
    </row>
    <row r="69" spans="14:15" s="5" customFormat="1" ht="14.25">
      <c r="N69" s="19"/>
      <c r="O69" s="17"/>
    </row>
    <row r="70" spans="14:15" s="5" customFormat="1" ht="14.25">
      <c r="N70" s="19"/>
      <c r="O70" s="17"/>
    </row>
    <row r="71" spans="14:15" s="5" customFormat="1" ht="14.25">
      <c r="N71" s="19"/>
      <c r="O71" s="17"/>
    </row>
    <row r="72" spans="14:15" s="5" customFormat="1" ht="14.25">
      <c r="N72" s="19"/>
      <c r="O72" s="17"/>
    </row>
    <row r="73" spans="14:15" s="5" customFormat="1" ht="14.25">
      <c r="N73" s="19"/>
      <c r="O73" s="17"/>
    </row>
    <row r="74" spans="14:15" s="5" customFormat="1" ht="14.25">
      <c r="N74" s="19"/>
      <c r="O74" s="17"/>
    </row>
    <row r="75" spans="14:15" s="5" customFormat="1" ht="14.25">
      <c r="N75" s="19"/>
      <c r="O75" s="17"/>
    </row>
    <row r="76" spans="14:15" s="5" customFormat="1" ht="14.25">
      <c r="N76" s="19"/>
      <c r="O76" s="17"/>
    </row>
    <row r="77" spans="14:15" s="5" customFormat="1" ht="14.25">
      <c r="N77" s="19"/>
      <c r="O77" s="17"/>
    </row>
    <row r="78" spans="14:15" s="5" customFormat="1" ht="14.25">
      <c r="N78" s="19"/>
      <c r="O78" s="17"/>
    </row>
    <row r="79" spans="14:15" s="5" customFormat="1" ht="14.25">
      <c r="N79" s="19"/>
      <c r="O79" s="17"/>
    </row>
    <row r="80" spans="14:15" s="5" customFormat="1" ht="14.25">
      <c r="N80" s="19"/>
      <c r="O80" s="17"/>
    </row>
    <row r="81" spans="1:25" s="5" customFormat="1" ht="14.25">
      <c r="N81" s="19"/>
      <c r="O81" s="17"/>
    </row>
    <row r="82" spans="1:25" s="5" customFormat="1" ht="14.25">
      <c r="N82" s="19"/>
      <c r="O82" s="17"/>
    </row>
    <row r="83" spans="1:25" s="5" customFormat="1" ht="14.25">
      <c r="N83" s="19"/>
      <c r="O83" s="17"/>
    </row>
    <row r="84" spans="1:25" s="5" customFormat="1" ht="14.25">
      <c r="N84" s="19"/>
      <c r="O84" s="17"/>
    </row>
    <row r="85" spans="1:25" s="5" customFormat="1" ht="14.25">
      <c r="N85" s="19"/>
      <c r="O85" s="17"/>
    </row>
    <row r="86" spans="1:25" s="5" customFormat="1" ht="14.25">
      <c r="N86" s="19"/>
      <c r="O86" s="17"/>
    </row>
    <row r="87" spans="1:25" s="5" customFormat="1" ht="14.25">
      <c r="N87" s="19"/>
      <c r="O87" s="17"/>
    </row>
    <row r="88" spans="1:25" s="5" customFormat="1" ht="14.25">
      <c r="N88" s="19"/>
      <c r="O88" s="17"/>
    </row>
    <row r="89" spans="1:25" s="5" customFormat="1" ht="14.25">
      <c r="N89" s="19"/>
      <c r="O89" s="17"/>
    </row>
    <row r="90" spans="1:25" s="5" customFormat="1" ht="14.25">
      <c r="N90" s="19"/>
      <c r="O90" s="17"/>
    </row>
    <row r="91" spans="1:25" s="5" customFormat="1" ht="14.25">
      <c r="N91" s="19"/>
      <c r="O91" s="17"/>
    </row>
    <row r="92" spans="1:25" s="5" customFormat="1" ht="14.25">
      <c r="N92" s="19"/>
      <c r="O92" s="17"/>
    </row>
    <row r="93" spans="1:25" s="5" customFormat="1" ht="14.25">
      <c r="N93" s="19"/>
      <c r="O93" s="17"/>
    </row>
    <row r="94" spans="1:25">
      <c r="A94" s="12"/>
      <c r="B94" s="12"/>
      <c r="C94" s="12"/>
      <c r="D94" s="12"/>
      <c r="E94" s="5"/>
      <c r="F94" s="28"/>
      <c r="G94" s="5"/>
      <c r="H94" s="5"/>
      <c r="I94" s="5"/>
      <c r="J94" s="5"/>
      <c r="K94" s="12"/>
      <c r="L94" s="12"/>
      <c r="M94" s="12"/>
      <c r="N94" s="19"/>
      <c r="O94" s="17"/>
      <c r="P94" s="5"/>
      <c r="Q94" s="5"/>
      <c r="R94" s="5"/>
      <c r="S94" s="5"/>
      <c r="T94" s="12"/>
      <c r="U94" s="12"/>
      <c r="V94" s="12"/>
      <c r="W94" s="188"/>
      <c r="X94" s="188"/>
      <c r="Y94" s="188"/>
    </row>
    <row r="95" spans="1:25" s="5" customFormat="1" ht="14.25">
      <c r="F95" s="28"/>
      <c r="N95" s="19"/>
      <c r="O95" s="17"/>
    </row>
    <row r="96" spans="1:25" s="5" customFormat="1" ht="14.25">
      <c r="F96" s="28"/>
      <c r="N96" s="19"/>
      <c r="O96" s="17"/>
    </row>
    <row r="97" spans="4:15" s="5" customFormat="1">
      <c r="D97" s="20"/>
      <c r="F97" s="28"/>
      <c r="N97" s="19"/>
      <c r="O97" s="17"/>
    </row>
    <row r="98" spans="4:15" s="5" customFormat="1" ht="14.25">
      <c r="F98" s="28"/>
      <c r="N98" s="19"/>
      <c r="O98" s="17"/>
    </row>
    <row r="99" spans="4:15" s="5" customFormat="1">
      <c r="D99" s="20"/>
      <c r="F99" s="28"/>
      <c r="N99" s="19"/>
      <c r="O99" s="17"/>
    </row>
    <row r="100" spans="4:15" s="5" customFormat="1" ht="14.25">
      <c r="N100" s="19"/>
      <c r="O100" s="17"/>
    </row>
    <row r="101" spans="4:15" s="5" customFormat="1" ht="14.25">
      <c r="N101" s="19"/>
      <c r="O101" s="17"/>
    </row>
    <row r="102" spans="4:15" s="5" customFormat="1" ht="14.25">
      <c r="N102" s="19"/>
      <c r="O102" s="17"/>
    </row>
    <row r="104" spans="4:15" s="5" customFormat="1" ht="14.25"/>
  </sheetData>
  <mergeCells count="25">
    <mergeCell ref="A4:C4"/>
    <mergeCell ref="A11:A12"/>
    <mergeCell ref="B11:B12"/>
    <mergeCell ref="E11:E12"/>
    <mergeCell ref="H11:H12"/>
    <mergeCell ref="G4:H4"/>
    <mergeCell ref="G5:H5"/>
    <mergeCell ref="G6:H6"/>
    <mergeCell ref="G7:H7"/>
    <mergeCell ref="G8:H8"/>
    <mergeCell ref="A5:B5"/>
    <mergeCell ref="A6:B6"/>
    <mergeCell ref="A7:B7"/>
    <mergeCell ref="A8:B8"/>
    <mergeCell ref="W94:Y94"/>
    <mergeCell ref="B10:D10"/>
    <mergeCell ref="E10:G10"/>
    <mergeCell ref="I10:K10"/>
    <mergeCell ref="L10:N10"/>
    <mergeCell ref="C11:D11"/>
    <mergeCell ref="J11:K11"/>
    <mergeCell ref="F11:G11"/>
    <mergeCell ref="M11:N11"/>
    <mergeCell ref="L11:L12"/>
    <mergeCell ref="I11:I12"/>
  </mergeCells>
  <pageMargins left="0.23622047244094491" right="0.23622047244094491" top="0.74803149606299213" bottom="0.74803149606299213" header="0.31496062992125984" footer="0.31496062992125984"/>
  <pageSetup paperSize="9" scale="56" fitToHeight="2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JB70"/>
  <sheetViews>
    <sheetView showGridLines="0" view="pageBreakPreview" zoomScale="80" zoomScaleNormal="90" zoomScaleSheetLayoutView="80" workbookViewId="0">
      <selection activeCell="L32" sqref="L32"/>
    </sheetView>
  </sheetViews>
  <sheetFormatPr defaultColWidth="8.7109375" defaultRowHeight="14.25"/>
  <cols>
    <col min="1" max="1" width="36.140625" style="1" customWidth="1"/>
    <col min="2" max="2" width="33.140625" style="1" bestFit="1" customWidth="1"/>
    <col min="3" max="3" width="14.140625" style="1" customWidth="1"/>
    <col min="4" max="62" width="9.85546875" style="1" customWidth="1"/>
    <col min="63" max="16384" width="8.7109375" style="1"/>
  </cols>
  <sheetData>
    <row r="1" spans="1:33" ht="34.5" customHeight="1">
      <c r="A1" s="138" t="s">
        <v>102</v>
      </c>
      <c r="B1" s="10"/>
      <c r="H1" s="138"/>
    </row>
    <row r="2" spans="1:33" ht="21.75" customHeight="1">
      <c r="A2" s="137" t="s">
        <v>109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1:33" ht="21.75" customHeight="1" thickBot="1">
      <c r="A3" s="27"/>
      <c r="B3" s="10"/>
    </row>
    <row r="4" spans="1:33" ht="21.75" customHeight="1" thickBot="1">
      <c r="A4" s="228" t="s">
        <v>101</v>
      </c>
      <c r="B4" s="229"/>
      <c r="C4" s="18"/>
      <c r="D4" s="249" t="s">
        <v>100</v>
      </c>
      <c r="E4" s="250"/>
      <c r="F4" s="251"/>
    </row>
    <row r="5" spans="1:33" ht="21.75" customHeight="1" thickBot="1">
      <c r="A5" s="65" t="s">
        <v>4</v>
      </c>
      <c r="B5" s="60">
        <v>1.2</v>
      </c>
      <c r="C5" s="18"/>
      <c r="D5" s="78"/>
      <c r="E5" s="79" t="s">
        <v>16</v>
      </c>
      <c r="F5" s="80" t="s">
        <v>59</v>
      </c>
    </row>
    <row r="6" spans="1:33" ht="21.75" customHeight="1">
      <c r="A6" s="66" t="s">
        <v>0</v>
      </c>
      <c r="B6" s="61">
        <v>1</v>
      </c>
      <c r="C6" s="18"/>
      <c r="D6" s="75" t="s">
        <v>96</v>
      </c>
      <c r="E6" s="76">
        <v>3</v>
      </c>
      <c r="F6" s="77">
        <f>252/120</f>
        <v>2.1</v>
      </c>
    </row>
    <row r="7" spans="1:33" ht="19.5" customHeight="1">
      <c r="A7" s="67" t="s">
        <v>17</v>
      </c>
      <c r="B7" s="62">
        <v>0.5</v>
      </c>
      <c r="C7" s="18"/>
      <c r="D7" s="24" t="s">
        <v>97</v>
      </c>
      <c r="E7" s="70">
        <v>1</v>
      </c>
      <c r="F7" s="72">
        <v>1</v>
      </c>
    </row>
    <row r="8" spans="1:33" ht="21.75" customHeight="1">
      <c r="A8" s="67" t="s">
        <v>18</v>
      </c>
      <c r="B8" s="62">
        <v>0.5</v>
      </c>
      <c r="C8" s="18"/>
      <c r="D8" s="25" t="s">
        <v>98</v>
      </c>
      <c r="E8" s="69">
        <v>2.7</v>
      </c>
      <c r="F8" s="71">
        <f>680/252</f>
        <v>2.6984126984126986</v>
      </c>
    </row>
    <row r="9" spans="1:33" ht="21.75" customHeight="1" thickBot="1">
      <c r="A9" s="67" t="s">
        <v>2</v>
      </c>
      <c r="B9" s="62">
        <v>0.5</v>
      </c>
      <c r="C9" s="18"/>
      <c r="D9" s="25" t="s">
        <v>99</v>
      </c>
      <c r="E9" s="69">
        <v>4.4000000000000004</v>
      </c>
      <c r="F9" s="71">
        <f>1285/252</f>
        <v>5.0992063492063489</v>
      </c>
    </row>
    <row r="10" spans="1:33" ht="21.75" customHeight="1" thickBot="1">
      <c r="A10" s="67" t="s">
        <v>84</v>
      </c>
      <c r="B10" s="62">
        <v>0.25</v>
      </c>
      <c r="C10" s="18"/>
      <c r="D10" s="26" t="s">
        <v>83</v>
      </c>
      <c r="E10" s="73">
        <v>9.5</v>
      </c>
      <c r="F10" s="74">
        <f>2394/252</f>
        <v>9.5</v>
      </c>
      <c r="L10" s="264" t="s">
        <v>60</v>
      </c>
      <c r="M10" s="265"/>
      <c r="N10" s="265"/>
      <c r="O10" s="265"/>
      <c r="P10" s="266"/>
    </row>
    <row r="11" spans="1:33" ht="21.75" customHeight="1" thickBot="1">
      <c r="A11" s="68" t="s">
        <v>81</v>
      </c>
      <c r="B11" s="63">
        <v>0.5</v>
      </c>
      <c r="C11" s="18"/>
      <c r="D11" s="18"/>
      <c r="E11" s="18"/>
      <c r="F11" s="18"/>
      <c r="G11" s="18"/>
      <c r="L11" s="246" t="s">
        <v>5</v>
      </c>
      <c r="M11" s="247"/>
      <c r="N11" s="247"/>
      <c r="O11" s="247"/>
      <c r="P11" s="248"/>
    </row>
    <row r="12" spans="1:33" ht="21.75" customHeight="1" thickBot="1">
      <c r="L12" s="243" t="s">
        <v>23</v>
      </c>
      <c r="M12" s="244"/>
      <c r="N12" s="244"/>
      <c r="O12" s="244"/>
      <c r="P12" s="245"/>
    </row>
    <row r="13" spans="1:33" ht="21.75" customHeight="1" thickBot="1">
      <c r="A13" s="232" t="s">
        <v>19</v>
      </c>
      <c r="B13" s="233"/>
      <c r="C13" s="234" t="s">
        <v>20</v>
      </c>
      <c r="D13" s="235"/>
      <c r="E13" s="235"/>
      <c r="F13" s="236"/>
      <c r="G13" s="237" t="s">
        <v>21</v>
      </c>
      <c r="H13" s="238"/>
      <c r="I13" s="238"/>
      <c r="J13" s="238"/>
      <c r="K13" s="239"/>
      <c r="L13" s="240" t="s">
        <v>22</v>
      </c>
      <c r="M13" s="241"/>
      <c r="N13" s="241"/>
      <c r="O13" s="241"/>
      <c r="P13" s="242"/>
      <c r="Q13" s="217" t="s">
        <v>25</v>
      </c>
      <c r="R13" s="217"/>
      <c r="S13" s="217"/>
      <c r="T13" s="218"/>
    </row>
    <row r="14" spans="1:33" ht="83.25" customHeight="1" thickBot="1">
      <c r="A14" s="85" t="s">
        <v>26</v>
      </c>
      <c r="B14" s="85" t="s">
        <v>27</v>
      </c>
      <c r="C14" s="86" t="s">
        <v>62</v>
      </c>
      <c r="D14" s="87" t="s">
        <v>63</v>
      </c>
      <c r="E14" s="87" t="s">
        <v>103</v>
      </c>
      <c r="F14" s="88" t="s">
        <v>104</v>
      </c>
      <c r="G14" s="89" t="s">
        <v>64</v>
      </c>
      <c r="H14" s="90" t="s">
        <v>63</v>
      </c>
      <c r="I14" s="90" t="s">
        <v>103</v>
      </c>
      <c r="J14" s="90" t="s">
        <v>105</v>
      </c>
      <c r="K14" s="91" t="s">
        <v>104</v>
      </c>
      <c r="L14" s="92" t="s">
        <v>64</v>
      </c>
      <c r="M14" s="92" t="s">
        <v>63</v>
      </c>
      <c r="N14" s="92" t="s">
        <v>103</v>
      </c>
      <c r="O14" s="92" t="s">
        <v>106</v>
      </c>
      <c r="P14" s="92" t="s">
        <v>104</v>
      </c>
      <c r="Q14" s="93" t="s">
        <v>64</v>
      </c>
      <c r="R14" s="94" t="s">
        <v>63</v>
      </c>
      <c r="S14" s="94" t="s">
        <v>103</v>
      </c>
      <c r="T14" s="95" t="s">
        <v>104</v>
      </c>
    </row>
    <row r="15" spans="1:33" s="18" customFormat="1" ht="21.75" customHeight="1">
      <c r="A15" s="55" t="s">
        <v>28</v>
      </c>
      <c r="B15" s="81" t="s">
        <v>29</v>
      </c>
      <c r="C15" s="82">
        <v>99.999999999999986</v>
      </c>
      <c r="D15" s="83">
        <f>H15*$B$5</f>
        <v>300</v>
      </c>
      <c r="E15" s="53">
        <f t="shared" ref="E15:E30" si="0">FLOOR((D15*$E$8),1)</f>
        <v>810</v>
      </c>
      <c r="F15" s="54">
        <f t="shared" ref="F15:F30" si="1">FLOOR((D15*$E$10),1)</f>
        <v>2850</v>
      </c>
      <c r="G15" s="84">
        <f t="shared" ref="G15:G30" si="2">H15/$E$6</f>
        <v>83.333333333333329</v>
      </c>
      <c r="H15" s="53">
        <v>250</v>
      </c>
      <c r="I15" s="53">
        <f t="shared" ref="I15:I24" si="3">H15*$E$8</f>
        <v>675</v>
      </c>
      <c r="J15" s="53" t="s">
        <v>30</v>
      </c>
      <c r="K15" s="54">
        <f t="shared" ref="K15:K24" si="4">FLOOR((H15*$E$10),1)</f>
        <v>2375</v>
      </c>
      <c r="L15" s="53">
        <f t="shared" ref="L15:L30" si="5">FLOOR((G15*$B$7),1)</f>
        <v>41</v>
      </c>
      <c r="M15" s="53">
        <f t="shared" ref="M15:M30" si="6">FLOOR((H15*$B$7),1)</f>
        <v>125</v>
      </c>
      <c r="N15" s="53">
        <f t="shared" ref="N15:N24" si="7">FLOOR((M15*$E$8),1)</f>
        <v>337</v>
      </c>
      <c r="O15" s="53" t="s">
        <v>30</v>
      </c>
      <c r="P15" s="54">
        <f t="shared" ref="P15:P24" si="8">FLOOR((M15*$E$10),1)</f>
        <v>1187</v>
      </c>
      <c r="Q15" s="53">
        <f t="shared" ref="Q15:Q30" si="9">FLOOR((G15*$B$10),1)</f>
        <v>20</v>
      </c>
      <c r="R15" s="53">
        <f t="shared" ref="R15:R30" si="10">FLOOR((H15*$B$10),1)</f>
        <v>62</v>
      </c>
      <c r="S15" s="53">
        <f t="shared" ref="S15:S24" si="11">FLOOR((R15*$E$8),1)</f>
        <v>167</v>
      </c>
      <c r="T15" s="54">
        <f t="shared" ref="T15:T24" si="12">FLOOR((R15*$E$10),1)</f>
        <v>589</v>
      </c>
      <c r="U15" s="1"/>
      <c r="V15" s="1"/>
      <c r="W15" s="1"/>
      <c r="X15" s="1"/>
      <c r="Y15" s="1"/>
      <c r="AD15" s="1"/>
      <c r="AE15" s="1"/>
      <c r="AF15" s="1"/>
      <c r="AG15" s="1"/>
    </row>
    <row r="16" spans="1:33" s="18" customFormat="1" ht="21.75" customHeight="1">
      <c r="A16" s="56" t="s">
        <v>31</v>
      </c>
      <c r="B16" s="55" t="s">
        <v>32</v>
      </c>
      <c r="C16" s="29">
        <v>104</v>
      </c>
      <c r="D16" s="30">
        <f t="shared" ref="D16:D30" si="13">H16*$B$5</f>
        <v>312</v>
      </c>
      <c r="E16" s="31">
        <f t="shared" si="0"/>
        <v>842</v>
      </c>
      <c r="F16" s="32">
        <f t="shared" si="1"/>
        <v>2964</v>
      </c>
      <c r="G16" s="33">
        <f t="shared" si="2"/>
        <v>86.666666666666671</v>
      </c>
      <c r="H16" s="31">
        <v>260</v>
      </c>
      <c r="I16" s="31">
        <f t="shared" si="3"/>
        <v>702</v>
      </c>
      <c r="J16" s="31" t="s">
        <v>30</v>
      </c>
      <c r="K16" s="32">
        <f t="shared" si="4"/>
        <v>2470</v>
      </c>
      <c r="L16" s="33">
        <f t="shared" si="5"/>
        <v>43</v>
      </c>
      <c r="M16" s="31">
        <f t="shared" si="6"/>
        <v>130</v>
      </c>
      <c r="N16" s="31">
        <f t="shared" si="7"/>
        <v>351</v>
      </c>
      <c r="O16" s="31" t="s">
        <v>30</v>
      </c>
      <c r="P16" s="32">
        <f t="shared" si="8"/>
        <v>1235</v>
      </c>
      <c r="Q16" s="34">
        <f t="shared" si="9"/>
        <v>21</v>
      </c>
      <c r="R16" s="31">
        <f t="shared" si="10"/>
        <v>65</v>
      </c>
      <c r="S16" s="31">
        <f t="shared" si="11"/>
        <v>175</v>
      </c>
      <c r="T16" s="32">
        <f t="shared" si="12"/>
        <v>617</v>
      </c>
      <c r="U16" s="1"/>
      <c r="V16" s="1"/>
      <c r="W16" s="1"/>
      <c r="X16" s="1"/>
      <c r="Y16" s="1"/>
      <c r="AD16" s="1"/>
      <c r="AE16" s="1"/>
      <c r="AF16" s="1"/>
      <c r="AG16" s="1"/>
    </row>
    <row r="17" spans="1:33" s="18" customFormat="1" ht="21.75" customHeight="1">
      <c r="A17" s="57" t="s">
        <v>33</v>
      </c>
      <c r="B17" s="56" t="s">
        <v>34</v>
      </c>
      <c r="C17" s="39">
        <v>111.99999999999999</v>
      </c>
      <c r="D17" s="48">
        <f t="shared" si="13"/>
        <v>336</v>
      </c>
      <c r="E17" s="49">
        <f t="shared" si="0"/>
        <v>907</v>
      </c>
      <c r="F17" s="50">
        <f t="shared" si="1"/>
        <v>3192</v>
      </c>
      <c r="G17" s="51">
        <f t="shared" si="2"/>
        <v>93.333333333333329</v>
      </c>
      <c r="H17" s="49">
        <v>280</v>
      </c>
      <c r="I17" s="49">
        <f t="shared" si="3"/>
        <v>756</v>
      </c>
      <c r="J17" s="49" t="s">
        <v>30</v>
      </c>
      <c r="K17" s="50">
        <f t="shared" si="4"/>
        <v>2660</v>
      </c>
      <c r="L17" s="51">
        <f t="shared" si="5"/>
        <v>46</v>
      </c>
      <c r="M17" s="49">
        <f t="shared" si="6"/>
        <v>140</v>
      </c>
      <c r="N17" s="49">
        <f t="shared" si="7"/>
        <v>378</v>
      </c>
      <c r="O17" s="49" t="s">
        <v>30</v>
      </c>
      <c r="P17" s="50">
        <f t="shared" si="8"/>
        <v>1330</v>
      </c>
      <c r="Q17" s="52">
        <f t="shared" si="9"/>
        <v>23</v>
      </c>
      <c r="R17" s="49">
        <f t="shared" si="10"/>
        <v>70</v>
      </c>
      <c r="S17" s="49">
        <f t="shared" si="11"/>
        <v>189</v>
      </c>
      <c r="T17" s="50">
        <f t="shared" si="12"/>
        <v>665</v>
      </c>
      <c r="U17" s="1"/>
      <c r="V17" s="1"/>
      <c r="W17" s="1"/>
      <c r="X17" s="1"/>
      <c r="Y17" s="1"/>
      <c r="AD17" s="1"/>
      <c r="AE17" s="1"/>
      <c r="AF17" s="1"/>
      <c r="AG17" s="1"/>
    </row>
    <row r="18" spans="1:33" s="18" customFormat="1" ht="21.75" customHeight="1">
      <c r="A18" s="57" t="s">
        <v>35</v>
      </c>
      <c r="B18" s="57" t="s">
        <v>36</v>
      </c>
      <c r="C18" s="39">
        <v>111.99999999999999</v>
      </c>
      <c r="D18" s="40">
        <f t="shared" si="13"/>
        <v>336</v>
      </c>
      <c r="E18" s="41">
        <f t="shared" si="0"/>
        <v>907</v>
      </c>
      <c r="F18" s="42">
        <f t="shared" si="1"/>
        <v>3192</v>
      </c>
      <c r="G18" s="43">
        <f t="shared" si="2"/>
        <v>93.333333333333329</v>
      </c>
      <c r="H18" s="41">
        <v>280</v>
      </c>
      <c r="I18" s="41">
        <f t="shared" si="3"/>
        <v>756</v>
      </c>
      <c r="J18" s="41" t="s">
        <v>30</v>
      </c>
      <c r="K18" s="42">
        <f t="shared" si="4"/>
        <v>2660</v>
      </c>
      <c r="L18" s="43">
        <f t="shared" si="5"/>
        <v>46</v>
      </c>
      <c r="M18" s="41">
        <f t="shared" si="6"/>
        <v>140</v>
      </c>
      <c r="N18" s="41">
        <f t="shared" si="7"/>
        <v>378</v>
      </c>
      <c r="O18" s="41" t="s">
        <v>30</v>
      </c>
      <c r="P18" s="42">
        <f t="shared" si="8"/>
        <v>1330</v>
      </c>
      <c r="Q18" s="44">
        <f t="shared" si="9"/>
        <v>23</v>
      </c>
      <c r="R18" s="41">
        <f t="shared" si="10"/>
        <v>70</v>
      </c>
      <c r="S18" s="41">
        <f t="shared" si="11"/>
        <v>189</v>
      </c>
      <c r="T18" s="42">
        <f t="shared" si="12"/>
        <v>665</v>
      </c>
      <c r="U18" s="1"/>
      <c r="V18" s="1"/>
      <c r="W18" s="1"/>
      <c r="X18" s="1"/>
      <c r="Y18" s="1"/>
      <c r="AD18" s="1"/>
      <c r="AE18" s="1"/>
      <c r="AF18" s="1"/>
      <c r="AG18" s="1"/>
    </row>
    <row r="19" spans="1:33" s="18" customFormat="1" ht="21.75" customHeight="1">
      <c r="A19" s="55" t="s">
        <v>37</v>
      </c>
      <c r="B19" s="55" t="s">
        <v>38</v>
      </c>
      <c r="C19" s="39">
        <v>99.999999999999986</v>
      </c>
      <c r="D19" s="30">
        <f t="shared" si="13"/>
        <v>300</v>
      </c>
      <c r="E19" s="31">
        <f t="shared" si="0"/>
        <v>810</v>
      </c>
      <c r="F19" s="32">
        <f t="shared" si="1"/>
        <v>2850</v>
      </c>
      <c r="G19" s="33">
        <f t="shared" si="2"/>
        <v>83.333333333333329</v>
      </c>
      <c r="H19" s="31">
        <v>250</v>
      </c>
      <c r="I19" s="31">
        <f t="shared" si="3"/>
        <v>675</v>
      </c>
      <c r="J19" s="31" t="s">
        <v>30</v>
      </c>
      <c r="K19" s="32">
        <f t="shared" si="4"/>
        <v>2375</v>
      </c>
      <c r="L19" s="33">
        <f t="shared" si="5"/>
        <v>41</v>
      </c>
      <c r="M19" s="31">
        <f t="shared" si="6"/>
        <v>125</v>
      </c>
      <c r="N19" s="31">
        <f t="shared" si="7"/>
        <v>337</v>
      </c>
      <c r="O19" s="31" t="s">
        <v>30</v>
      </c>
      <c r="P19" s="32">
        <f t="shared" si="8"/>
        <v>1187</v>
      </c>
      <c r="Q19" s="34">
        <f t="shared" si="9"/>
        <v>20</v>
      </c>
      <c r="R19" s="31">
        <f t="shared" si="10"/>
        <v>62</v>
      </c>
      <c r="S19" s="31">
        <f t="shared" si="11"/>
        <v>167</v>
      </c>
      <c r="T19" s="32">
        <f t="shared" si="12"/>
        <v>589</v>
      </c>
      <c r="U19" s="1"/>
      <c r="V19" s="1"/>
      <c r="W19" s="1"/>
      <c r="X19" s="1"/>
      <c r="Y19" s="1"/>
      <c r="AD19" s="1"/>
      <c r="AE19" s="1"/>
      <c r="AF19" s="1"/>
      <c r="AG19" s="1"/>
    </row>
    <row r="20" spans="1:33" s="18" customFormat="1" ht="21.75" customHeight="1">
      <c r="A20" s="58" t="s">
        <v>39</v>
      </c>
      <c r="B20" s="57" t="s">
        <v>40</v>
      </c>
      <c r="C20" s="39">
        <v>99.999999999999986</v>
      </c>
      <c r="D20" s="30">
        <f t="shared" si="13"/>
        <v>300</v>
      </c>
      <c r="E20" s="31">
        <f t="shared" si="0"/>
        <v>810</v>
      </c>
      <c r="F20" s="32">
        <f t="shared" si="1"/>
        <v>2850</v>
      </c>
      <c r="G20" s="33">
        <f t="shared" si="2"/>
        <v>83.333333333333329</v>
      </c>
      <c r="H20" s="31">
        <v>250</v>
      </c>
      <c r="I20" s="31">
        <f t="shared" si="3"/>
        <v>675</v>
      </c>
      <c r="J20" s="31" t="s">
        <v>30</v>
      </c>
      <c r="K20" s="32">
        <f t="shared" si="4"/>
        <v>2375</v>
      </c>
      <c r="L20" s="33">
        <f t="shared" si="5"/>
        <v>41</v>
      </c>
      <c r="M20" s="31">
        <f t="shared" si="6"/>
        <v>125</v>
      </c>
      <c r="N20" s="31">
        <f t="shared" si="7"/>
        <v>337</v>
      </c>
      <c r="O20" s="31" t="s">
        <v>30</v>
      </c>
      <c r="P20" s="32">
        <f t="shared" si="8"/>
        <v>1187</v>
      </c>
      <c r="Q20" s="34">
        <f t="shared" si="9"/>
        <v>20</v>
      </c>
      <c r="R20" s="31">
        <f t="shared" si="10"/>
        <v>62</v>
      </c>
      <c r="S20" s="31">
        <f t="shared" si="11"/>
        <v>167</v>
      </c>
      <c r="T20" s="32">
        <f t="shared" si="12"/>
        <v>589</v>
      </c>
      <c r="U20" s="1"/>
      <c r="V20" s="1"/>
      <c r="W20" s="1"/>
      <c r="X20" s="1"/>
      <c r="Y20" s="1"/>
      <c r="AD20" s="1"/>
      <c r="AE20" s="1"/>
      <c r="AF20" s="1"/>
      <c r="AG20" s="1"/>
    </row>
    <row r="21" spans="1:33" s="18" customFormat="1" ht="21.75" customHeight="1">
      <c r="A21" s="56" t="s">
        <v>41</v>
      </c>
      <c r="B21" s="56" t="s">
        <v>42</v>
      </c>
      <c r="C21" s="39">
        <v>104</v>
      </c>
      <c r="D21" s="30">
        <f t="shared" si="13"/>
        <v>312</v>
      </c>
      <c r="E21" s="31">
        <f t="shared" si="0"/>
        <v>842</v>
      </c>
      <c r="F21" s="32">
        <f t="shared" si="1"/>
        <v>2964</v>
      </c>
      <c r="G21" s="33">
        <f t="shared" si="2"/>
        <v>86.666666666666671</v>
      </c>
      <c r="H21" s="31">
        <v>260</v>
      </c>
      <c r="I21" s="31">
        <f t="shared" si="3"/>
        <v>702</v>
      </c>
      <c r="J21" s="31" t="s">
        <v>30</v>
      </c>
      <c r="K21" s="32">
        <f t="shared" si="4"/>
        <v>2470</v>
      </c>
      <c r="L21" s="33">
        <f t="shared" si="5"/>
        <v>43</v>
      </c>
      <c r="M21" s="31">
        <f t="shared" si="6"/>
        <v>130</v>
      </c>
      <c r="N21" s="31">
        <f t="shared" si="7"/>
        <v>351</v>
      </c>
      <c r="O21" s="31" t="s">
        <v>30</v>
      </c>
      <c r="P21" s="32">
        <f t="shared" si="8"/>
        <v>1235</v>
      </c>
      <c r="Q21" s="34">
        <f t="shared" si="9"/>
        <v>21</v>
      </c>
      <c r="R21" s="31">
        <f t="shared" si="10"/>
        <v>65</v>
      </c>
      <c r="S21" s="31">
        <f t="shared" si="11"/>
        <v>175</v>
      </c>
      <c r="T21" s="32">
        <f t="shared" si="12"/>
        <v>617</v>
      </c>
      <c r="U21" s="1"/>
      <c r="V21" s="1"/>
      <c r="W21" s="1"/>
      <c r="X21" s="1"/>
      <c r="Y21" s="1"/>
      <c r="AD21" s="1"/>
      <c r="AE21" s="1"/>
      <c r="AF21" s="1"/>
      <c r="AG21" s="1"/>
    </row>
    <row r="22" spans="1:33" s="18" customFormat="1" ht="21.75" customHeight="1">
      <c r="A22" s="81" t="s">
        <v>43</v>
      </c>
      <c r="B22" s="81" t="s">
        <v>44</v>
      </c>
      <c r="C22" s="39">
        <v>104</v>
      </c>
      <c r="D22" s="30">
        <f t="shared" si="13"/>
        <v>312</v>
      </c>
      <c r="E22" s="31">
        <f t="shared" si="0"/>
        <v>842</v>
      </c>
      <c r="F22" s="32">
        <f t="shared" si="1"/>
        <v>2964</v>
      </c>
      <c r="G22" s="33">
        <f t="shared" si="2"/>
        <v>86.666666666666671</v>
      </c>
      <c r="H22" s="31">
        <v>260</v>
      </c>
      <c r="I22" s="31">
        <f t="shared" si="3"/>
        <v>702</v>
      </c>
      <c r="J22" s="31" t="s">
        <v>30</v>
      </c>
      <c r="K22" s="32">
        <f t="shared" si="4"/>
        <v>2470</v>
      </c>
      <c r="L22" s="33">
        <f t="shared" si="5"/>
        <v>43</v>
      </c>
      <c r="M22" s="31">
        <f t="shared" si="6"/>
        <v>130</v>
      </c>
      <c r="N22" s="31">
        <f t="shared" si="7"/>
        <v>351</v>
      </c>
      <c r="O22" s="31" t="s">
        <v>30</v>
      </c>
      <c r="P22" s="32">
        <f t="shared" si="8"/>
        <v>1235</v>
      </c>
      <c r="Q22" s="34">
        <f t="shared" si="9"/>
        <v>21</v>
      </c>
      <c r="R22" s="31">
        <f t="shared" si="10"/>
        <v>65</v>
      </c>
      <c r="S22" s="31">
        <f t="shared" si="11"/>
        <v>175</v>
      </c>
      <c r="T22" s="32">
        <f t="shared" si="12"/>
        <v>617</v>
      </c>
      <c r="U22" s="1"/>
      <c r="V22" s="1"/>
      <c r="W22" s="1"/>
      <c r="X22" s="1"/>
      <c r="Y22" s="1"/>
      <c r="AD22" s="1"/>
      <c r="AE22" s="1"/>
      <c r="AF22" s="1"/>
      <c r="AG22" s="1"/>
    </row>
    <row r="23" spans="1:33" s="18" customFormat="1" ht="21.75" customHeight="1">
      <c r="A23" s="58" t="s">
        <v>45</v>
      </c>
      <c r="B23" s="55" t="s">
        <v>46</v>
      </c>
      <c r="C23" s="29">
        <v>111.99999999999999</v>
      </c>
      <c r="D23" s="30">
        <f t="shared" si="13"/>
        <v>336</v>
      </c>
      <c r="E23" s="31">
        <f t="shared" si="0"/>
        <v>907</v>
      </c>
      <c r="F23" s="32">
        <f t="shared" si="1"/>
        <v>3192</v>
      </c>
      <c r="G23" s="33">
        <f t="shared" si="2"/>
        <v>93.333333333333329</v>
      </c>
      <c r="H23" s="31">
        <v>280</v>
      </c>
      <c r="I23" s="31">
        <f t="shared" si="3"/>
        <v>756</v>
      </c>
      <c r="J23" s="31" t="s">
        <v>30</v>
      </c>
      <c r="K23" s="32">
        <f t="shared" si="4"/>
        <v>2660</v>
      </c>
      <c r="L23" s="33">
        <f t="shared" si="5"/>
        <v>46</v>
      </c>
      <c r="M23" s="31">
        <f t="shared" si="6"/>
        <v>140</v>
      </c>
      <c r="N23" s="31">
        <f t="shared" si="7"/>
        <v>378</v>
      </c>
      <c r="O23" s="31" t="s">
        <v>30</v>
      </c>
      <c r="P23" s="32">
        <f t="shared" si="8"/>
        <v>1330</v>
      </c>
      <c r="Q23" s="34">
        <f t="shared" si="9"/>
        <v>23</v>
      </c>
      <c r="R23" s="31">
        <f t="shared" si="10"/>
        <v>70</v>
      </c>
      <c r="S23" s="31">
        <f t="shared" si="11"/>
        <v>189</v>
      </c>
      <c r="T23" s="32">
        <f t="shared" si="12"/>
        <v>665</v>
      </c>
      <c r="U23" s="1"/>
      <c r="V23" s="1"/>
      <c r="W23" s="1"/>
      <c r="X23" s="1"/>
      <c r="Y23" s="1"/>
      <c r="AD23" s="1"/>
      <c r="AE23" s="1"/>
      <c r="AF23" s="1"/>
      <c r="AG23" s="1"/>
    </row>
    <row r="24" spans="1:33" s="18" customFormat="1" ht="21.75" customHeight="1">
      <c r="A24" s="58" t="s">
        <v>47</v>
      </c>
      <c r="B24" s="55" t="s">
        <v>48</v>
      </c>
      <c r="C24" s="29">
        <v>111.99999999999999</v>
      </c>
      <c r="D24" s="30">
        <f t="shared" si="13"/>
        <v>336</v>
      </c>
      <c r="E24" s="31">
        <f t="shared" si="0"/>
        <v>907</v>
      </c>
      <c r="F24" s="32">
        <f t="shared" si="1"/>
        <v>3192</v>
      </c>
      <c r="G24" s="33">
        <f t="shared" si="2"/>
        <v>93.333333333333329</v>
      </c>
      <c r="H24" s="31">
        <v>280</v>
      </c>
      <c r="I24" s="31">
        <f t="shared" si="3"/>
        <v>756</v>
      </c>
      <c r="J24" s="31" t="s">
        <v>30</v>
      </c>
      <c r="K24" s="32">
        <f t="shared" si="4"/>
        <v>2660</v>
      </c>
      <c r="L24" s="33">
        <f t="shared" si="5"/>
        <v>46</v>
      </c>
      <c r="M24" s="31">
        <f t="shared" si="6"/>
        <v>140</v>
      </c>
      <c r="N24" s="31">
        <f t="shared" si="7"/>
        <v>378</v>
      </c>
      <c r="O24" s="31" t="s">
        <v>30</v>
      </c>
      <c r="P24" s="32">
        <f t="shared" si="8"/>
        <v>1330</v>
      </c>
      <c r="Q24" s="34">
        <f t="shared" si="9"/>
        <v>23</v>
      </c>
      <c r="R24" s="31">
        <f t="shared" si="10"/>
        <v>70</v>
      </c>
      <c r="S24" s="31">
        <f t="shared" si="11"/>
        <v>189</v>
      </c>
      <c r="T24" s="32">
        <f t="shared" si="12"/>
        <v>665</v>
      </c>
      <c r="U24" s="1"/>
      <c r="V24" s="1"/>
      <c r="W24" s="1"/>
      <c r="X24" s="1"/>
      <c r="Y24" s="1"/>
      <c r="AD24" s="1"/>
      <c r="AE24" s="1"/>
      <c r="AF24" s="1"/>
      <c r="AG24" s="1"/>
    </row>
    <row r="25" spans="1:33" s="18" customFormat="1" ht="21.75" customHeight="1">
      <c r="A25" s="55" t="s">
        <v>49</v>
      </c>
      <c r="B25" s="55" t="s">
        <v>50</v>
      </c>
      <c r="C25" s="29">
        <v>144</v>
      </c>
      <c r="D25" s="35">
        <f t="shared" ref="D25" si="14">H25*$B$5</f>
        <v>432</v>
      </c>
      <c r="E25" s="35">
        <f t="shared" si="0"/>
        <v>1166</v>
      </c>
      <c r="F25" s="36">
        <f t="shared" si="1"/>
        <v>4104</v>
      </c>
      <c r="G25" s="37">
        <f t="shared" si="2"/>
        <v>120</v>
      </c>
      <c r="H25" s="35">
        <v>360</v>
      </c>
      <c r="I25" s="35">
        <v>850</v>
      </c>
      <c r="J25" s="35" t="s">
        <v>30</v>
      </c>
      <c r="K25" s="36">
        <v>3285</v>
      </c>
      <c r="L25" s="37">
        <f t="shared" ref="L25" si="15">FLOOR((G25*$B$7),1)</f>
        <v>60</v>
      </c>
      <c r="M25" s="35">
        <f t="shared" ref="M25" si="16">FLOOR((H25*$B$7),1)</f>
        <v>180</v>
      </c>
      <c r="N25" s="35">
        <v>425</v>
      </c>
      <c r="O25" s="35" t="s">
        <v>30</v>
      </c>
      <c r="P25" s="36">
        <v>1642</v>
      </c>
      <c r="Q25" s="38">
        <f t="shared" si="9"/>
        <v>30</v>
      </c>
      <c r="R25" s="35">
        <f t="shared" si="10"/>
        <v>90</v>
      </c>
      <c r="S25" s="35">
        <v>212</v>
      </c>
      <c r="T25" s="36">
        <v>821</v>
      </c>
      <c r="U25" s="1"/>
      <c r="V25" s="1"/>
      <c r="W25" s="1"/>
      <c r="X25" s="1"/>
      <c r="Y25" s="1"/>
      <c r="AD25" s="1"/>
      <c r="AE25" s="1"/>
      <c r="AF25" s="1"/>
      <c r="AG25" s="1"/>
    </row>
    <row r="26" spans="1:33" s="18" customFormat="1" ht="21.75" customHeight="1">
      <c r="A26" s="55" t="s">
        <v>51</v>
      </c>
      <c r="B26" s="55" t="s">
        <v>52</v>
      </c>
      <c r="C26" s="37">
        <v>99.999999999999986</v>
      </c>
      <c r="D26" s="30">
        <f t="shared" si="13"/>
        <v>300</v>
      </c>
      <c r="E26" s="31">
        <f t="shared" si="0"/>
        <v>810</v>
      </c>
      <c r="F26" s="32">
        <f t="shared" si="1"/>
        <v>2850</v>
      </c>
      <c r="G26" s="33">
        <f t="shared" si="2"/>
        <v>83.333333333333329</v>
      </c>
      <c r="H26" s="31">
        <v>250</v>
      </c>
      <c r="I26" s="31">
        <f>H26*$E$8</f>
        <v>675</v>
      </c>
      <c r="J26" s="31" t="s">
        <v>30</v>
      </c>
      <c r="K26" s="32">
        <f>FLOOR((H26*$E$10),1)</f>
        <v>2375</v>
      </c>
      <c r="L26" s="33">
        <f t="shared" si="5"/>
        <v>41</v>
      </c>
      <c r="M26" s="31">
        <f t="shared" si="6"/>
        <v>125</v>
      </c>
      <c r="N26" s="31">
        <f>FLOOR((M26*$E$8),1)</f>
        <v>337</v>
      </c>
      <c r="O26" s="31" t="s">
        <v>30</v>
      </c>
      <c r="P26" s="32">
        <f>FLOOR((M26*$E$10),1)</f>
        <v>1187</v>
      </c>
      <c r="Q26" s="34">
        <f t="shared" si="9"/>
        <v>20</v>
      </c>
      <c r="R26" s="31">
        <f t="shared" si="10"/>
        <v>62</v>
      </c>
      <c r="S26" s="31">
        <f>FLOOR((R26*$E$8),1)</f>
        <v>167</v>
      </c>
      <c r="T26" s="32">
        <f>FLOOR((R26*$E$10),1)</f>
        <v>589</v>
      </c>
      <c r="U26" s="1"/>
      <c r="V26" s="1"/>
      <c r="W26" s="1"/>
      <c r="X26" s="1"/>
      <c r="Y26" s="1"/>
      <c r="AD26" s="1"/>
      <c r="AE26" s="1"/>
      <c r="AF26" s="1"/>
      <c r="AG26" s="1"/>
    </row>
    <row r="27" spans="1:33" s="18" customFormat="1" ht="21.75" customHeight="1">
      <c r="A27" s="55" t="s">
        <v>53</v>
      </c>
      <c r="B27" s="55" t="s">
        <v>54</v>
      </c>
      <c r="C27" s="29">
        <v>104</v>
      </c>
      <c r="D27" s="30">
        <f t="shared" si="13"/>
        <v>312</v>
      </c>
      <c r="E27" s="31">
        <f t="shared" si="0"/>
        <v>842</v>
      </c>
      <c r="F27" s="32">
        <f t="shared" si="1"/>
        <v>2964</v>
      </c>
      <c r="G27" s="33">
        <f t="shared" si="2"/>
        <v>86.666666666666671</v>
      </c>
      <c r="H27" s="31">
        <v>260</v>
      </c>
      <c r="I27" s="31">
        <f>H27*$E$8</f>
        <v>702</v>
      </c>
      <c r="J27" s="31" t="s">
        <v>30</v>
      </c>
      <c r="K27" s="32">
        <f>FLOOR((H27*$E$10),1)</f>
        <v>2470</v>
      </c>
      <c r="L27" s="33">
        <f t="shared" si="5"/>
        <v>43</v>
      </c>
      <c r="M27" s="31">
        <f t="shared" si="6"/>
        <v>130</v>
      </c>
      <c r="N27" s="31">
        <f>FLOOR((M27*$E$8),1)</f>
        <v>351</v>
      </c>
      <c r="O27" s="31" t="s">
        <v>30</v>
      </c>
      <c r="P27" s="32">
        <f>FLOOR((M27*$E$10),1)</f>
        <v>1235</v>
      </c>
      <c r="Q27" s="34">
        <f t="shared" si="9"/>
        <v>21</v>
      </c>
      <c r="R27" s="31">
        <f t="shared" si="10"/>
        <v>65</v>
      </c>
      <c r="S27" s="31">
        <f>FLOOR((R27*$E$8),1)</f>
        <v>175</v>
      </c>
      <c r="T27" s="32">
        <f>FLOOR((R27*$E$10),1)</f>
        <v>617</v>
      </c>
      <c r="U27" s="1"/>
      <c r="V27" s="1"/>
      <c r="W27" s="1"/>
      <c r="X27" s="1"/>
      <c r="Y27" s="1"/>
      <c r="AD27" s="1"/>
      <c r="AE27" s="1"/>
      <c r="AF27" s="1"/>
      <c r="AG27" s="1"/>
    </row>
    <row r="28" spans="1:33" s="18" customFormat="1" ht="21.75" customHeight="1">
      <c r="A28" s="55" t="s">
        <v>55</v>
      </c>
      <c r="B28" s="55" t="s">
        <v>56</v>
      </c>
      <c r="C28" s="29">
        <v>99.999999999999986</v>
      </c>
      <c r="D28" s="30">
        <f t="shared" si="13"/>
        <v>300</v>
      </c>
      <c r="E28" s="31">
        <f t="shared" si="0"/>
        <v>810</v>
      </c>
      <c r="F28" s="32">
        <f t="shared" si="1"/>
        <v>2850</v>
      </c>
      <c r="G28" s="33">
        <f t="shared" si="2"/>
        <v>83.333333333333329</v>
      </c>
      <c r="H28" s="31">
        <v>250</v>
      </c>
      <c r="I28" s="31">
        <f>H28*$E$8</f>
        <v>675</v>
      </c>
      <c r="J28" s="31" t="s">
        <v>30</v>
      </c>
      <c r="K28" s="32">
        <f>FLOOR((H28*$E$10),1)</f>
        <v>2375</v>
      </c>
      <c r="L28" s="33">
        <f t="shared" si="5"/>
        <v>41</v>
      </c>
      <c r="M28" s="31">
        <f t="shared" si="6"/>
        <v>125</v>
      </c>
      <c r="N28" s="31">
        <f>FLOOR((M28*$E$8),1)</f>
        <v>337</v>
      </c>
      <c r="O28" s="31" t="s">
        <v>30</v>
      </c>
      <c r="P28" s="32">
        <f>FLOOR((M28*$E$10),1)</f>
        <v>1187</v>
      </c>
      <c r="Q28" s="34">
        <f t="shared" si="9"/>
        <v>20</v>
      </c>
      <c r="R28" s="31">
        <f t="shared" si="10"/>
        <v>62</v>
      </c>
      <c r="S28" s="31">
        <f>FLOOR((R28*$E$8),1)</f>
        <v>167</v>
      </c>
      <c r="T28" s="32">
        <f>FLOOR((R28*$E$10),1)</f>
        <v>589</v>
      </c>
      <c r="U28" s="1"/>
      <c r="V28" s="1"/>
      <c r="W28" s="1"/>
      <c r="X28" s="1"/>
      <c r="Y28" s="1"/>
      <c r="AD28" s="1"/>
      <c r="AE28" s="1"/>
      <c r="AF28" s="1"/>
      <c r="AG28" s="1"/>
    </row>
    <row r="29" spans="1:33" s="18" customFormat="1" ht="21.75" customHeight="1">
      <c r="A29" s="56" t="s">
        <v>57</v>
      </c>
      <c r="B29" s="56" t="s">
        <v>58</v>
      </c>
      <c r="C29" s="51">
        <v>144</v>
      </c>
      <c r="D29" s="49">
        <f t="shared" si="13"/>
        <v>432</v>
      </c>
      <c r="E29" s="49">
        <f t="shared" si="0"/>
        <v>1166</v>
      </c>
      <c r="F29" s="50">
        <f t="shared" si="1"/>
        <v>4104</v>
      </c>
      <c r="G29" s="51">
        <f t="shared" si="2"/>
        <v>120</v>
      </c>
      <c r="H29" s="49">
        <v>360</v>
      </c>
      <c r="I29" s="49">
        <v>850</v>
      </c>
      <c r="J29" s="49" t="s">
        <v>30</v>
      </c>
      <c r="K29" s="50">
        <v>3285</v>
      </c>
      <c r="L29" s="51">
        <f t="shared" si="5"/>
        <v>60</v>
      </c>
      <c r="M29" s="49">
        <f t="shared" si="6"/>
        <v>180</v>
      </c>
      <c r="N29" s="49">
        <v>425</v>
      </c>
      <c r="O29" s="49" t="s">
        <v>30</v>
      </c>
      <c r="P29" s="50">
        <v>1642</v>
      </c>
      <c r="Q29" s="52">
        <f t="shared" si="9"/>
        <v>30</v>
      </c>
      <c r="R29" s="49">
        <f t="shared" si="10"/>
        <v>90</v>
      </c>
      <c r="S29" s="49">
        <v>212</v>
      </c>
      <c r="T29" s="50">
        <v>821</v>
      </c>
      <c r="U29" s="1"/>
      <c r="V29" s="1"/>
      <c r="W29" s="1"/>
      <c r="X29" s="1"/>
      <c r="Y29" s="1"/>
      <c r="AD29" s="1"/>
      <c r="AE29" s="1"/>
      <c r="AF29" s="1"/>
      <c r="AG29" s="1"/>
    </row>
    <row r="30" spans="1:33" s="18" customFormat="1" ht="21.75" customHeight="1" thickBot="1">
      <c r="A30" s="59" t="s">
        <v>16</v>
      </c>
      <c r="B30" s="59" t="s">
        <v>115</v>
      </c>
      <c r="C30" s="45">
        <v>1000</v>
      </c>
      <c r="D30" s="45">
        <f t="shared" si="13"/>
        <v>3000</v>
      </c>
      <c r="E30" s="46">
        <f t="shared" si="0"/>
        <v>8100</v>
      </c>
      <c r="F30" s="47">
        <f t="shared" si="1"/>
        <v>28500</v>
      </c>
      <c r="G30" s="46">
        <f t="shared" si="2"/>
        <v>833.33333333333337</v>
      </c>
      <c r="H30" s="46">
        <f>H15*10</f>
        <v>2500</v>
      </c>
      <c r="I30" s="46">
        <f>H30*$E$8</f>
        <v>6750</v>
      </c>
      <c r="J30" s="46" t="s">
        <v>30</v>
      </c>
      <c r="K30" s="47">
        <f>FLOOR((H30*$E$10),1)</f>
        <v>23750</v>
      </c>
      <c r="L30" s="46">
        <f t="shared" si="5"/>
        <v>416</v>
      </c>
      <c r="M30" s="46">
        <f t="shared" si="6"/>
        <v>1250</v>
      </c>
      <c r="N30" s="46">
        <f>FLOOR((M30*$E$8),1)</f>
        <v>3375</v>
      </c>
      <c r="O30" s="46" t="s">
        <v>30</v>
      </c>
      <c r="P30" s="47">
        <f>FLOOR((M30*$E$10),1)</f>
        <v>11875</v>
      </c>
      <c r="Q30" s="46">
        <f t="shared" si="9"/>
        <v>208</v>
      </c>
      <c r="R30" s="46">
        <f t="shared" si="10"/>
        <v>625</v>
      </c>
      <c r="S30" s="46">
        <f>FLOOR((R30*$E$8),1)</f>
        <v>1687</v>
      </c>
      <c r="T30" s="47">
        <f>FLOOR((R30*$E$10),1)</f>
        <v>5937</v>
      </c>
      <c r="U30" s="1"/>
      <c r="V30" s="1"/>
      <c r="W30" s="1"/>
      <c r="X30" s="1"/>
      <c r="Y30" s="1"/>
      <c r="AD30" s="1"/>
      <c r="AE30" s="1"/>
      <c r="AF30" s="1"/>
      <c r="AG30" s="1"/>
    </row>
    <row r="31" spans="1:33" s="18" customFormat="1" ht="21.75" customHeight="1">
      <c r="AD31" s="1"/>
      <c r="AE31" s="1"/>
      <c r="AF31" s="1"/>
      <c r="AG31" s="1"/>
    </row>
    <row r="32" spans="1:33" ht="37.5" customHeight="1">
      <c r="A32" s="138" t="s">
        <v>102</v>
      </c>
      <c r="B32" s="10"/>
      <c r="H32" s="138"/>
    </row>
    <row r="33" spans="1:262" ht="21.75" customHeight="1">
      <c r="A33" s="137" t="s">
        <v>109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</row>
    <row r="34" spans="1:262" s="18" customFormat="1" ht="21.75" customHeight="1" thickBot="1">
      <c r="AD34" s="1"/>
      <c r="AE34" s="1"/>
      <c r="AF34" s="1"/>
      <c r="AG34" s="1"/>
    </row>
    <row r="35" spans="1:262" s="6" customFormat="1" ht="21.75" customHeight="1">
      <c r="A35" s="230" t="s">
        <v>19</v>
      </c>
      <c r="B35" s="231"/>
      <c r="C35" s="219" t="s">
        <v>20</v>
      </c>
      <c r="D35" s="220"/>
      <c r="E35" s="220"/>
      <c r="F35" s="220"/>
      <c r="G35" s="220"/>
      <c r="H35" s="220"/>
      <c r="I35" s="220"/>
      <c r="J35" s="221"/>
      <c r="K35" s="255" t="s">
        <v>61</v>
      </c>
      <c r="L35" s="256"/>
      <c r="M35" s="256"/>
      <c r="N35" s="256"/>
      <c r="O35" s="256"/>
      <c r="P35" s="257"/>
      <c r="R35" s="18"/>
      <c r="S35" s="18"/>
      <c r="T35" s="18"/>
      <c r="U35" s="18"/>
      <c r="V35" s="18"/>
      <c r="W35" s="18"/>
    </row>
    <row r="36" spans="1:262" s="7" customFormat="1" ht="60.75" customHeight="1" thickBot="1">
      <c r="A36" s="98" t="s">
        <v>26</v>
      </c>
      <c r="B36" s="116" t="s">
        <v>27</v>
      </c>
      <c r="C36" s="117" t="s">
        <v>116</v>
      </c>
      <c r="D36" s="100" t="s">
        <v>117</v>
      </c>
      <c r="E36" s="100" t="s">
        <v>66</v>
      </c>
      <c r="F36" s="100" t="s">
        <v>67</v>
      </c>
      <c r="G36" s="100" t="s">
        <v>68</v>
      </c>
      <c r="H36" s="100" t="s">
        <v>69</v>
      </c>
      <c r="I36" s="100" t="s">
        <v>70</v>
      </c>
      <c r="J36" s="118" t="s">
        <v>71</v>
      </c>
      <c r="K36" s="128" t="s">
        <v>66</v>
      </c>
      <c r="L36" s="101" t="s">
        <v>67</v>
      </c>
      <c r="M36" s="101" t="s">
        <v>72</v>
      </c>
      <c r="N36" s="101" t="s">
        <v>73</v>
      </c>
      <c r="O36" s="101" t="s">
        <v>70</v>
      </c>
      <c r="P36" s="102" t="s">
        <v>71</v>
      </c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</row>
    <row r="37" spans="1:262" s="8" customFormat="1" ht="21.75" customHeight="1">
      <c r="A37" s="132" t="s">
        <v>28</v>
      </c>
      <c r="B37" s="133" t="s">
        <v>29</v>
      </c>
      <c r="C37" s="119">
        <v>128</v>
      </c>
      <c r="D37" s="97">
        <v>148</v>
      </c>
      <c r="E37" s="96">
        <v>338</v>
      </c>
      <c r="F37" s="96">
        <v>391</v>
      </c>
      <c r="G37" s="96" t="s">
        <v>1</v>
      </c>
      <c r="H37" s="97" t="s">
        <v>1</v>
      </c>
      <c r="I37" s="97">
        <v>4056</v>
      </c>
      <c r="J37" s="120">
        <v>4692</v>
      </c>
      <c r="K37" s="119">
        <v>135</v>
      </c>
      <c r="L37" s="96">
        <v>155</v>
      </c>
      <c r="M37" s="96">
        <v>364</v>
      </c>
      <c r="N37" s="96">
        <v>419</v>
      </c>
      <c r="O37" s="96" t="s">
        <v>1</v>
      </c>
      <c r="P37" s="126" t="s">
        <v>1</v>
      </c>
      <c r="Q37" s="7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</row>
    <row r="38" spans="1:262" s="9" customFormat="1" ht="21.75" customHeight="1" thickBot="1">
      <c r="A38" s="134" t="s">
        <v>122</v>
      </c>
      <c r="B38" s="135" t="s">
        <v>80</v>
      </c>
      <c r="C38" s="121">
        <v>128</v>
      </c>
      <c r="D38" s="103">
        <v>128</v>
      </c>
      <c r="E38" s="103">
        <v>338</v>
      </c>
      <c r="F38" s="103">
        <v>338</v>
      </c>
      <c r="G38" s="103" t="s">
        <v>1</v>
      </c>
      <c r="H38" s="103" t="s">
        <v>1</v>
      </c>
      <c r="I38" s="103">
        <v>4056</v>
      </c>
      <c r="J38" s="122">
        <v>4056</v>
      </c>
      <c r="K38" s="121">
        <v>135</v>
      </c>
      <c r="L38" s="103">
        <v>135</v>
      </c>
      <c r="M38" s="103">
        <v>364</v>
      </c>
      <c r="N38" s="103">
        <v>364</v>
      </c>
      <c r="O38" s="103" t="s">
        <v>1</v>
      </c>
      <c r="P38" s="122" t="s">
        <v>1</v>
      </c>
      <c r="Q38" s="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</row>
    <row r="39" spans="1:262" ht="21.75" customHeight="1">
      <c r="A39" s="64"/>
      <c r="B39" s="64"/>
      <c r="C39" s="222" t="s">
        <v>21</v>
      </c>
      <c r="D39" s="223"/>
      <c r="E39" s="223"/>
      <c r="F39" s="223"/>
      <c r="G39" s="223"/>
      <c r="H39" s="223"/>
      <c r="I39" s="223"/>
      <c r="J39" s="224"/>
      <c r="K39" s="258" t="s">
        <v>65</v>
      </c>
      <c r="L39" s="259"/>
      <c r="M39" s="259"/>
      <c r="N39" s="259"/>
      <c r="O39" s="259"/>
      <c r="P39" s="260"/>
      <c r="Q39" s="7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</row>
    <row r="40" spans="1:262" ht="60.75" customHeight="1" thickBot="1">
      <c r="A40" s="64"/>
      <c r="B40" s="64"/>
      <c r="C40" s="104" t="s">
        <v>66</v>
      </c>
      <c r="D40" s="105" t="s">
        <v>67</v>
      </c>
      <c r="E40" s="105" t="s">
        <v>72</v>
      </c>
      <c r="F40" s="105" t="s">
        <v>73</v>
      </c>
      <c r="G40" s="105" t="s">
        <v>68</v>
      </c>
      <c r="H40" s="105" t="s">
        <v>69</v>
      </c>
      <c r="I40" s="105" t="s">
        <v>70</v>
      </c>
      <c r="J40" s="123" t="s">
        <v>71</v>
      </c>
      <c r="K40" s="129" t="s">
        <v>66</v>
      </c>
      <c r="L40" s="106" t="s">
        <v>67</v>
      </c>
      <c r="M40" s="106" t="s">
        <v>72</v>
      </c>
      <c r="N40" s="106" t="s">
        <v>73</v>
      </c>
      <c r="O40" s="106" t="s">
        <v>70</v>
      </c>
      <c r="P40" s="107" t="s">
        <v>71</v>
      </c>
      <c r="R40" s="18"/>
      <c r="S40" s="18"/>
      <c r="T40" s="18"/>
      <c r="U40" s="18"/>
      <c r="V40" s="18"/>
      <c r="W40" s="18"/>
    </row>
    <row r="41" spans="1:262" ht="21.75" customHeight="1">
      <c r="A41" s="132" t="s">
        <v>28</v>
      </c>
      <c r="B41" s="133" t="s">
        <v>29</v>
      </c>
      <c r="C41" s="119">
        <v>270</v>
      </c>
      <c r="D41" s="96">
        <v>310</v>
      </c>
      <c r="E41" s="96">
        <v>728</v>
      </c>
      <c r="F41" s="96">
        <v>838</v>
      </c>
      <c r="G41" s="97" t="s">
        <v>1</v>
      </c>
      <c r="H41" s="97" t="s">
        <v>1</v>
      </c>
      <c r="I41" s="97">
        <v>2399</v>
      </c>
      <c r="J41" s="120">
        <v>2759</v>
      </c>
      <c r="K41" s="119">
        <v>202</v>
      </c>
      <c r="L41" s="96">
        <v>232</v>
      </c>
      <c r="M41" s="96">
        <v>545</v>
      </c>
      <c r="N41" s="96">
        <v>626</v>
      </c>
      <c r="O41" s="96" t="s">
        <v>1</v>
      </c>
      <c r="P41" s="126" t="s">
        <v>1</v>
      </c>
      <c r="R41" s="18"/>
      <c r="S41" s="18"/>
      <c r="T41" s="18"/>
      <c r="U41" s="18"/>
      <c r="V41" s="18"/>
      <c r="W41" s="18"/>
    </row>
    <row r="42" spans="1:262" ht="21.75" customHeight="1" thickBot="1">
      <c r="A42" s="134" t="s">
        <v>122</v>
      </c>
      <c r="B42" s="135" t="s">
        <v>80</v>
      </c>
      <c r="C42" s="121">
        <v>270</v>
      </c>
      <c r="D42" s="103">
        <v>270</v>
      </c>
      <c r="E42" s="103">
        <v>728</v>
      </c>
      <c r="F42" s="103">
        <v>728</v>
      </c>
      <c r="G42" s="108" t="s">
        <v>1</v>
      </c>
      <c r="H42" s="108" t="s">
        <v>1</v>
      </c>
      <c r="I42" s="108">
        <v>2399</v>
      </c>
      <c r="J42" s="124">
        <v>2399</v>
      </c>
      <c r="K42" s="121">
        <v>202</v>
      </c>
      <c r="L42" s="103">
        <v>202</v>
      </c>
      <c r="M42" s="103">
        <v>545</v>
      </c>
      <c r="N42" s="103">
        <v>545</v>
      </c>
      <c r="O42" s="103" t="s">
        <v>1</v>
      </c>
      <c r="P42" s="130" t="s">
        <v>1</v>
      </c>
      <c r="R42" s="18"/>
      <c r="S42" s="18"/>
      <c r="T42" s="18"/>
      <c r="U42" s="18"/>
      <c r="V42" s="18"/>
      <c r="W42" s="18"/>
    </row>
    <row r="43" spans="1:262" ht="21.75" customHeight="1">
      <c r="A43" s="64"/>
      <c r="B43" s="64"/>
      <c r="C43" s="225" t="s">
        <v>118</v>
      </c>
      <c r="D43" s="226"/>
      <c r="E43" s="226"/>
      <c r="F43" s="226"/>
      <c r="G43" s="226"/>
      <c r="H43" s="226"/>
      <c r="I43" s="226"/>
      <c r="J43" s="227"/>
      <c r="K43" s="261" t="s">
        <v>24</v>
      </c>
      <c r="L43" s="262"/>
      <c r="M43" s="262"/>
      <c r="N43" s="262"/>
      <c r="O43" s="262"/>
      <c r="P43" s="263"/>
      <c r="R43" s="18"/>
      <c r="S43" s="18"/>
      <c r="T43" s="18"/>
      <c r="U43" s="18"/>
      <c r="V43" s="18"/>
      <c r="W43" s="18"/>
    </row>
    <row r="44" spans="1:262" ht="60.75" customHeight="1" thickBot="1">
      <c r="A44" s="64"/>
      <c r="B44" s="64"/>
      <c r="C44" s="109" t="s">
        <v>66</v>
      </c>
      <c r="D44" s="110" t="s">
        <v>67</v>
      </c>
      <c r="E44" s="110" t="s">
        <v>74</v>
      </c>
      <c r="F44" s="110" t="s">
        <v>73</v>
      </c>
      <c r="G44" s="110" t="s">
        <v>75</v>
      </c>
      <c r="H44" s="110" t="s">
        <v>76</v>
      </c>
      <c r="I44" s="110" t="s">
        <v>119</v>
      </c>
      <c r="J44" s="125" t="s">
        <v>120</v>
      </c>
      <c r="K44" s="131" t="s">
        <v>66</v>
      </c>
      <c r="L44" s="111" t="s">
        <v>67</v>
      </c>
      <c r="M44" s="111" t="s">
        <v>72</v>
      </c>
      <c r="N44" s="111" t="s">
        <v>73</v>
      </c>
      <c r="O44" s="111" t="s">
        <v>70</v>
      </c>
      <c r="P44" s="112" t="s">
        <v>71</v>
      </c>
      <c r="R44" s="18"/>
      <c r="S44" s="18"/>
      <c r="T44" s="18"/>
      <c r="U44" s="18"/>
      <c r="V44" s="18"/>
      <c r="W44" s="18"/>
    </row>
    <row r="45" spans="1:262" ht="21.75" customHeight="1">
      <c r="A45" s="132" t="s">
        <v>28</v>
      </c>
      <c r="B45" s="133" t="s">
        <v>29</v>
      </c>
      <c r="C45" s="119">
        <v>135</v>
      </c>
      <c r="D45" s="96">
        <v>155</v>
      </c>
      <c r="E45" s="96">
        <v>364</v>
      </c>
      <c r="F45" s="96">
        <v>419</v>
      </c>
      <c r="G45" s="96">
        <v>607</v>
      </c>
      <c r="H45" s="96">
        <v>698</v>
      </c>
      <c r="I45" s="96" t="s">
        <v>1</v>
      </c>
      <c r="J45" s="126" t="s">
        <v>1</v>
      </c>
      <c r="K45" s="119">
        <v>135</v>
      </c>
      <c r="L45" s="96">
        <v>155</v>
      </c>
      <c r="M45" s="96">
        <v>364</v>
      </c>
      <c r="N45" s="96">
        <v>419</v>
      </c>
      <c r="O45" s="96" t="s">
        <v>1</v>
      </c>
      <c r="P45" s="126" t="s">
        <v>1</v>
      </c>
      <c r="R45" s="18"/>
      <c r="S45" s="18"/>
      <c r="T45" s="18"/>
      <c r="U45" s="18"/>
      <c r="V45" s="18"/>
      <c r="W45" s="18"/>
    </row>
    <row r="46" spans="1:262" ht="21.75" customHeight="1" thickBot="1">
      <c r="A46" s="134" t="s">
        <v>122</v>
      </c>
      <c r="B46" s="135" t="s">
        <v>80</v>
      </c>
      <c r="C46" s="121">
        <v>135</v>
      </c>
      <c r="D46" s="103">
        <v>135</v>
      </c>
      <c r="E46" s="103">
        <v>364</v>
      </c>
      <c r="F46" s="103">
        <v>364</v>
      </c>
      <c r="G46" s="103">
        <v>607</v>
      </c>
      <c r="H46" s="103">
        <v>607</v>
      </c>
      <c r="I46" s="103" t="s">
        <v>1</v>
      </c>
      <c r="J46" s="122" t="s">
        <v>1</v>
      </c>
      <c r="K46" s="98" t="s">
        <v>1</v>
      </c>
      <c r="L46" s="99" t="s">
        <v>1</v>
      </c>
      <c r="M46" s="99" t="s">
        <v>1</v>
      </c>
      <c r="N46" s="99" t="s">
        <v>1</v>
      </c>
      <c r="O46" s="99">
        <v>0</v>
      </c>
      <c r="P46" s="127">
        <v>0</v>
      </c>
    </row>
    <row r="47" spans="1:262" ht="21.75" customHeight="1">
      <c r="A47" s="64"/>
      <c r="B47" s="64"/>
      <c r="C47" s="252" t="s">
        <v>121</v>
      </c>
      <c r="D47" s="253"/>
      <c r="E47" s="253"/>
      <c r="F47" s="253"/>
      <c r="G47" s="253"/>
      <c r="H47" s="253"/>
      <c r="I47" s="253"/>
      <c r="J47" s="254"/>
    </row>
    <row r="48" spans="1:262" ht="60.75" customHeight="1" thickBot="1">
      <c r="A48" s="64"/>
      <c r="B48" s="64"/>
      <c r="C48" s="113" t="s">
        <v>77</v>
      </c>
      <c r="D48" s="114" t="s">
        <v>67</v>
      </c>
      <c r="E48" s="114" t="s">
        <v>72</v>
      </c>
      <c r="F48" s="114" t="s">
        <v>73</v>
      </c>
      <c r="G48" s="114" t="s">
        <v>75</v>
      </c>
      <c r="H48" s="114" t="s">
        <v>76</v>
      </c>
      <c r="I48" s="114" t="s">
        <v>78</v>
      </c>
      <c r="J48" s="115" t="s">
        <v>79</v>
      </c>
    </row>
    <row r="49" spans="1:10" ht="21.75" customHeight="1">
      <c r="A49" s="132" t="s">
        <v>28</v>
      </c>
      <c r="B49" s="133" t="s">
        <v>29</v>
      </c>
      <c r="C49" s="119">
        <v>135</v>
      </c>
      <c r="D49" s="96">
        <v>155</v>
      </c>
      <c r="E49" s="96">
        <v>364</v>
      </c>
      <c r="F49" s="96">
        <v>419</v>
      </c>
      <c r="G49" s="96">
        <v>607</v>
      </c>
      <c r="H49" s="96">
        <v>698</v>
      </c>
      <c r="I49" s="96" t="s">
        <v>1</v>
      </c>
      <c r="J49" s="126" t="s">
        <v>1</v>
      </c>
    </row>
    <row r="50" spans="1:10" ht="21.75" customHeight="1" thickBot="1">
      <c r="A50" s="134" t="s">
        <v>122</v>
      </c>
      <c r="B50" s="135" t="s">
        <v>80</v>
      </c>
      <c r="C50" s="98">
        <v>135</v>
      </c>
      <c r="D50" s="99">
        <v>135</v>
      </c>
      <c r="E50" s="99">
        <v>364</v>
      </c>
      <c r="F50" s="99">
        <v>364</v>
      </c>
      <c r="G50" s="99">
        <v>607</v>
      </c>
      <c r="H50" s="99">
        <v>607</v>
      </c>
      <c r="I50" s="99" t="s">
        <v>1</v>
      </c>
      <c r="J50" s="127" t="s">
        <v>1</v>
      </c>
    </row>
    <row r="51" spans="1:10" ht="21.75" customHeight="1"/>
    <row r="52" spans="1:10" s="5" customFormat="1" ht="21.75" customHeight="1">
      <c r="A52" s="5" t="s">
        <v>114</v>
      </c>
    </row>
    <row r="53" spans="1:10" s="5" customFormat="1" ht="21.75" customHeight="1">
      <c r="A53" s="136" t="s">
        <v>82</v>
      </c>
    </row>
    <row r="54" spans="1:10" ht="21.75" customHeight="1"/>
    <row r="55" spans="1:10" ht="21.75" customHeight="1"/>
    <row r="56" spans="1:10" ht="21.75" customHeight="1"/>
    <row r="57" spans="1:10" ht="21.75" customHeight="1"/>
    <row r="58" spans="1:10" ht="21.75" customHeight="1"/>
    <row r="59" spans="1:10" ht="21.75" customHeight="1"/>
    <row r="65" spans="4:5">
      <c r="D65" s="5"/>
      <c r="E65" s="5"/>
    </row>
    <row r="66" spans="4:5">
      <c r="D66" s="5"/>
      <c r="E66" s="5"/>
    </row>
    <row r="67" spans="4:5" ht="15">
      <c r="D67" s="20"/>
      <c r="E67" s="5"/>
    </row>
    <row r="68" spans="4:5" ht="15">
      <c r="D68" s="20"/>
      <c r="E68" s="5"/>
    </row>
    <row r="69" spans="4:5" ht="15">
      <c r="D69" s="13"/>
      <c r="E69" s="13"/>
    </row>
    <row r="70" spans="4:5">
      <c r="D70" s="5"/>
      <c r="E70" s="5"/>
    </row>
  </sheetData>
  <mergeCells count="18">
    <mergeCell ref="C47:J47"/>
    <mergeCell ref="K35:P35"/>
    <mergeCell ref="K39:P39"/>
    <mergeCell ref="K43:P43"/>
    <mergeCell ref="L10:P10"/>
    <mergeCell ref="Q13:T13"/>
    <mergeCell ref="C35:J35"/>
    <mergeCell ref="C39:J39"/>
    <mergeCell ref="C43:J43"/>
    <mergeCell ref="A4:B4"/>
    <mergeCell ref="A35:B35"/>
    <mergeCell ref="A13:B13"/>
    <mergeCell ref="C13:F13"/>
    <mergeCell ref="G13:K13"/>
    <mergeCell ref="L13:P13"/>
    <mergeCell ref="L12:P12"/>
    <mergeCell ref="L11:P11"/>
    <mergeCell ref="D4:F4"/>
  </mergeCells>
  <pageMargins left="0.70866141732283472" right="0.70866141732283472" top="0.78740157480314965" bottom="0.78740157480314965" header="0.31496062992125984" footer="0.31496062992125984"/>
  <pageSetup paperSize="9" scale="52" fitToHeight="2" orientation="landscape" r:id="rId1"/>
  <headerFooter>
    <oddFooter>&amp;C&amp;P</oddFooter>
  </headerFooter>
  <rowBreaks count="1" manualBreakCount="1">
    <brk id="3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4AE0C-51E2-4462-BA72-05212D9BA450}">
  <sheetPr>
    <tabColor rgb="FFFFC000"/>
  </sheetPr>
  <dimension ref="A1:P18"/>
  <sheetViews>
    <sheetView showGridLines="0" view="pageBreakPreview" zoomScale="90" zoomScaleNormal="100" zoomScaleSheetLayoutView="90" workbookViewId="0">
      <selection activeCell="B18" sqref="B18"/>
    </sheetView>
  </sheetViews>
  <sheetFormatPr defaultRowHeight="14.25"/>
  <cols>
    <col min="1" max="7" width="21.5703125" style="178" customWidth="1"/>
    <col min="8" max="16384" width="9.140625" style="178"/>
  </cols>
  <sheetData>
    <row r="1" spans="1:16" ht="26.25">
      <c r="A1" s="22" t="s">
        <v>134</v>
      </c>
      <c r="D1" s="138"/>
    </row>
    <row r="2" spans="1:16">
      <c r="A2" s="139" t="s">
        <v>109</v>
      </c>
    </row>
    <row r="4" spans="1:16" ht="19.5" customHeight="1">
      <c r="A4" s="186" t="s">
        <v>112</v>
      </c>
    </row>
    <row r="5" spans="1:16" ht="63" customHeight="1">
      <c r="A5" s="185" t="s">
        <v>88</v>
      </c>
      <c r="B5" s="185" t="s">
        <v>89</v>
      </c>
      <c r="C5" s="185" t="s">
        <v>91</v>
      </c>
      <c r="D5" s="185" t="s">
        <v>10</v>
      </c>
      <c r="E5" s="185" t="s">
        <v>11</v>
      </c>
      <c r="F5" s="185" t="s">
        <v>93</v>
      </c>
      <c r="G5" s="185" t="s">
        <v>92</v>
      </c>
    </row>
    <row r="6" spans="1:16" ht="19.5" customHeight="1">
      <c r="A6" s="181" t="s">
        <v>90</v>
      </c>
      <c r="B6" s="179">
        <v>45</v>
      </c>
      <c r="C6" s="179">
        <v>15</v>
      </c>
      <c r="D6" s="179">
        <f>FLOOR(C6/2,1)</f>
        <v>7</v>
      </c>
      <c r="E6" s="179">
        <f>FLOOR(C6/4,1)</f>
        <v>3</v>
      </c>
      <c r="F6" s="179" t="s">
        <v>3</v>
      </c>
      <c r="G6" s="179" t="s">
        <v>3</v>
      </c>
    </row>
    <row r="7" spans="1:16" ht="19.5" customHeight="1">
      <c r="A7" s="181" t="s">
        <v>94</v>
      </c>
      <c r="B7" s="179">
        <v>45</v>
      </c>
      <c r="C7" s="179">
        <v>15</v>
      </c>
      <c r="D7" s="179">
        <f t="shared" ref="D7:D8" si="0">FLOOR(C7/2,1)</f>
        <v>7</v>
      </c>
      <c r="E7" s="179">
        <f t="shared" ref="E7:E8" si="1">FLOOR(C7/4,1)</f>
        <v>3</v>
      </c>
      <c r="F7" s="179" t="s">
        <v>3</v>
      </c>
      <c r="G7" s="179" t="s">
        <v>3</v>
      </c>
    </row>
    <row r="8" spans="1:16" ht="19.5" customHeight="1">
      <c r="A8" s="181" t="s">
        <v>95</v>
      </c>
      <c r="B8" s="179">
        <v>45</v>
      </c>
      <c r="C8" s="179">
        <v>15</v>
      </c>
      <c r="D8" s="179">
        <f t="shared" si="0"/>
        <v>7</v>
      </c>
      <c r="E8" s="179">
        <f t="shared" si="1"/>
        <v>3</v>
      </c>
      <c r="F8" s="179" t="s">
        <v>3</v>
      </c>
      <c r="G8" s="179" t="s">
        <v>3</v>
      </c>
    </row>
    <row r="9" spans="1:16" ht="19.5" customHeight="1">
      <c r="A9" s="182" t="s">
        <v>113</v>
      </c>
    </row>
    <row r="10" spans="1:16" ht="19.5" customHeight="1">
      <c r="A10" s="182"/>
    </row>
    <row r="11" spans="1:16" ht="19.5" customHeight="1">
      <c r="A11" s="186" t="s">
        <v>111</v>
      </c>
    </row>
    <row r="12" spans="1:16" s="180" customFormat="1">
      <c r="A12" s="183" t="s">
        <v>88</v>
      </c>
      <c r="B12" s="184" t="s">
        <v>89</v>
      </c>
      <c r="C12" s="184" t="s">
        <v>91</v>
      </c>
      <c r="D12" s="184" t="s">
        <v>10</v>
      </c>
      <c r="E12" s="184" t="s">
        <v>136</v>
      </c>
    </row>
    <row r="13" spans="1:16" ht="19.5" customHeight="1">
      <c r="A13" s="181" t="s">
        <v>90</v>
      </c>
      <c r="B13" s="179">
        <v>45</v>
      </c>
      <c r="C13" s="179">
        <v>15</v>
      </c>
      <c r="D13" s="179">
        <f>FLOOR(C13/2,1)</f>
        <v>7</v>
      </c>
      <c r="E13" s="179" t="s">
        <v>3</v>
      </c>
    </row>
    <row r="14" spans="1:16" ht="19.5" customHeight="1">
      <c r="A14" s="181" t="s">
        <v>94</v>
      </c>
      <c r="B14" s="179">
        <v>45</v>
      </c>
      <c r="C14" s="179">
        <v>15</v>
      </c>
      <c r="D14" s="179">
        <f t="shared" ref="D14:D15" si="2">FLOOR(C14/2,1)</f>
        <v>7</v>
      </c>
      <c r="E14" s="179" t="s">
        <v>3</v>
      </c>
    </row>
    <row r="15" spans="1:16" ht="19.5" customHeight="1">
      <c r="A15" s="181" t="s">
        <v>95</v>
      </c>
      <c r="B15" s="179">
        <v>45</v>
      </c>
      <c r="C15" s="179">
        <v>15</v>
      </c>
      <c r="D15" s="179">
        <f t="shared" si="2"/>
        <v>7</v>
      </c>
      <c r="E15" s="179" t="s">
        <v>3</v>
      </c>
    </row>
    <row r="16" spans="1:16" ht="19.5" customHeight="1">
      <c r="P16" s="22"/>
    </row>
    <row r="17" spans="1:1" ht="19.5" customHeight="1">
      <c r="A17" s="182" t="s">
        <v>137</v>
      </c>
    </row>
    <row r="18" spans="1:1" ht="19.5" customHeight="1"/>
  </sheetData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Ceník km IDZK</vt:lpstr>
      <vt:lpstr>Dlouhodobé časové jízdné</vt:lpstr>
      <vt:lpstr>Městské jízdné</vt:lpstr>
      <vt:lpstr>'Ceník km IDZK'!Názvy_tisku</vt:lpstr>
      <vt:lpstr>'Ceník km IDZK'!Oblast_tisku</vt:lpstr>
      <vt:lpstr>'Dlouhodobé časové jízdné'!Oblast_tisku</vt:lpstr>
      <vt:lpstr>'Městské jízdné'!Oblast_tisku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tarifu IDZK od 3.3.2024 v26.2.2024</dc:title>
  <dc:creator>Broněk Bryson</dc:creator>
  <cp:lastModifiedBy>Marek Zámečník</cp:lastModifiedBy>
  <cp:lastPrinted>2024-03-14T10:50:55Z</cp:lastPrinted>
  <dcterms:created xsi:type="dcterms:W3CDTF">2019-09-05T07:21:52Z</dcterms:created>
  <dcterms:modified xsi:type="dcterms:W3CDTF">2024-03-27T11:53:30Z</dcterms:modified>
</cp:coreProperties>
</file>